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Sandrine\Documents\Sandrine et Yannick\EMPLOI\2017\CMRH\"/>
    </mc:Choice>
  </mc:AlternateContent>
  <bookViews>
    <workbookView xWindow="0" yWindow="0" windowWidth="20490" windowHeight="7530"/>
  </bookViews>
  <sheets>
    <sheet name="suivi Part. EVTS CMRH 2017" sheetId="1" r:id="rId1"/>
    <sheet name="Membres CA" sheetId="3" r:id="rId2"/>
    <sheet name="graphes" sheetId="2" r:id="rId3"/>
  </sheets>
  <definedNames>
    <definedName name="_xlnm._FilterDatabase" localSheetId="1" hidden="1">'Membres CA'!$A$1:$K$16</definedName>
    <definedName name="_xlnm._FilterDatabase" localSheetId="0" hidden="1">'suivi Part. EVTS CMRH 2017'!$A$1:$AC$148</definedName>
    <definedName name="_xlnm.Print_Area" localSheetId="2">graphes!$A$1:$P$114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1" l="1"/>
  <c r="C140" i="1" s="1"/>
  <c r="C132" i="1"/>
  <c r="A129" i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2" i="3"/>
  <c r="I16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2" i="3"/>
  <c r="J7" i="3"/>
  <c r="J8" i="3"/>
  <c r="AA3" i="1"/>
  <c r="AB3" i="1"/>
  <c r="AC3" i="1"/>
  <c r="AD3" i="1"/>
  <c r="AA4" i="1"/>
  <c r="AB4" i="1"/>
  <c r="AC4" i="1"/>
  <c r="AD4" i="1"/>
  <c r="AA5" i="1"/>
  <c r="AB5" i="1"/>
  <c r="AC5" i="1"/>
  <c r="AD5" i="1"/>
  <c r="AA6" i="1"/>
  <c r="AB6" i="1"/>
  <c r="AC6" i="1"/>
  <c r="AD6" i="1"/>
  <c r="AA7" i="1"/>
  <c r="AB7" i="1"/>
  <c r="AC7" i="1"/>
  <c r="AD7" i="1"/>
  <c r="AA8" i="1"/>
  <c r="AB8" i="1"/>
  <c r="AC8" i="1"/>
  <c r="AD8" i="1"/>
  <c r="AA9" i="1"/>
  <c r="AB9" i="1"/>
  <c r="AC9" i="1"/>
  <c r="AD9" i="1"/>
  <c r="AA10" i="1"/>
  <c r="AB10" i="1"/>
  <c r="AC10" i="1"/>
  <c r="AD10" i="1"/>
  <c r="AA11" i="1"/>
  <c r="AB11" i="1"/>
  <c r="AC11" i="1"/>
  <c r="AD11" i="1"/>
  <c r="AA12" i="1"/>
  <c r="AB12" i="1"/>
  <c r="AC12" i="1"/>
  <c r="AD12" i="1"/>
  <c r="AA13" i="1"/>
  <c r="AB13" i="1"/>
  <c r="AC13" i="1"/>
  <c r="AD13" i="1"/>
  <c r="AA14" i="1"/>
  <c r="AB14" i="1"/>
  <c r="AC14" i="1"/>
  <c r="AD14" i="1"/>
  <c r="AA15" i="1"/>
  <c r="AB15" i="1"/>
  <c r="AC15" i="1"/>
  <c r="AD15" i="1"/>
  <c r="AA16" i="1"/>
  <c r="AB16" i="1"/>
  <c r="AC16" i="1"/>
  <c r="AD16" i="1"/>
  <c r="AA17" i="1"/>
  <c r="AB17" i="1"/>
  <c r="AC17" i="1"/>
  <c r="AD17" i="1"/>
  <c r="AA18" i="1"/>
  <c r="AB18" i="1"/>
  <c r="AC18" i="1"/>
  <c r="AD18" i="1"/>
  <c r="AA19" i="1"/>
  <c r="AB19" i="1"/>
  <c r="AC19" i="1"/>
  <c r="AD19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AA25" i="1"/>
  <c r="AB25" i="1"/>
  <c r="AC25" i="1"/>
  <c r="AD25" i="1"/>
  <c r="AA26" i="1"/>
  <c r="AB26" i="1"/>
  <c r="AC26" i="1"/>
  <c r="AD26" i="1"/>
  <c r="AA27" i="1"/>
  <c r="AB27" i="1"/>
  <c r="AC27" i="1"/>
  <c r="AD27" i="1"/>
  <c r="AA28" i="1"/>
  <c r="AB28" i="1"/>
  <c r="AC28" i="1"/>
  <c r="AD28" i="1"/>
  <c r="AA29" i="1"/>
  <c r="AB29" i="1"/>
  <c r="AC29" i="1"/>
  <c r="AD29" i="1"/>
  <c r="AA30" i="1"/>
  <c r="AB30" i="1"/>
  <c r="AC30" i="1"/>
  <c r="AD30" i="1"/>
  <c r="AA31" i="1"/>
  <c r="AB31" i="1"/>
  <c r="AC31" i="1"/>
  <c r="AD31" i="1"/>
  <c r="AA32" i="1"/>
  <c r="AB32" i="1"/>
  <c r="AC32" i="1"/>
  <c r="AD32" i="1"/>
  <c r="AA33" i="1"/>
  <c r="AB33" i="1"/>
  <c r="AC33" i="1"/>
  <c r="AD33" i="1"/>
  <c r="AA34" i="1"/>
  <c r="AB34" i="1"/>
  <c r="AC34" i="1"/>
  <c r="AD34" i="1"/>
  <c r="AA35" i="1"/>
  <c r="AB35" i="1"/>
  <c r="AC35" i="1"/>
  <c r="AD35" i="1"/>
  <c r="AA36" i="1"/>
  <c r="AB36" i="1"/>
  <c r="AC36" i="1"/>
  <c r="AD36" i="1"/>
  <c r="AA37" i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A47" i="1"/>
  <c r="AB47" i="1"/>
  <c r="AC47" i="1"/>
  <c r="AD47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  <c r="AA52" i="1"/>
  <c r="AB52" i="1"/>
  <c r="AC52" i="1"/>
  <c r="AD52" i="1"/>
  <c r="AA53" i="1"/>
  <c r="AB53" i="1"/>
  <c r="AC53" i="1"/>
  <c r="AD53" i="1"/>
  <c r="AA54" i="1"/>
  <c r="AB54" i="1"/>
  <c r="AC54" i="1"/>
  <c r="AD54" i="1"/>
  <c r="AA55" i="1"/>
  <c r="AB55" i="1"/>
  <c r="AC55" i="1"/>
  <c r="AD55" i="1"/>
  <c r="AA56" i="1"/>
  <c r="AB56" i="1"/>
  <c r="AC56" i="1"/>
  <c r="AD56" i="1"/>
  <c r="AA57" i="1"/>
  <c r="AB57" i="1"/>
  <c r="AC57" i="1"/>
  <c r="AD57" i="1"/>
  <c r="AA58" i="1"/>
  <c r="AB58" i="1"/>
  <c r="AC58" i="1"/>
  <c r="AD58" i="1"/>
  <c r="AA59" i="1"/>
  <c r="AB59" i="1"/>
  <c r="AC59" i="1"/>
  <c r="AD59" i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66" i="1"/>
  <c r="AB66" i="1"/>
  <c r="AC66" i="1"/>
  <c r="AD66" i="1"/>
  <c r="AA67" i="1"/>
  <c r="AB67" i="1"/>
  <c r="AC67" i="1"/>
  <c r="AD67" i="1"/>
  <c r="AA68" i="1"/>
  <c r="AB68" i="1"/>
  <c r="AC68" i="1"/>
  <c r="AD68" i="1"/>
  <c r="AA69" i="1"/>
  <c r="AB69" i="1"/>
  <c r="AC69" i="1"/>
  <c r="AD69" i="1"/>
  <c r="AA70" i="1"/>
  <c r="AB70" i="1"/>
  <c r="AC70" i="1"/>
  <c r="AD70" i="1"/>
  <c r="AA71" i="1"/>
  <c r="AB71" i="1"/>
  <c r="AC71" i="1"/>
  <c r="AD71" i="1"/>
  <c r="AA72" i="1"/>
  <c r="AB72" i="1"/>
  <c r="AC72" i="1"/>
  <c r="AD72" i="1"/>
  <c r="AA73" i="1"/>
  <c r="AB73" i="1"/>
  <c r="AC73" i="1"/>
  <c r="AD73" i="1"/>
  <c r="AA74" i="1"/>
  <c r="AB74" i="1"/>
  <c r="AC74" i="1"/>
  <c r="AD74" i="1"/>
  <c r="AA75" i="1"/>
  <c r="AB75" i="1"/>
  <c r="AC75" i="1"/>
  <c r="AD75" i="1"/>
  <c r="AA76" i="1"/>
  <c r="AB76" i="1"/>
  <c r="AC76" i="1"/>
  <c r="AD76" i="1"/>
  <c r="AA77" i="1"/>
  <c r="AB77" i="1"/>
  <c r="AC77" i="1"/>
  <c r="AD77" i="1"/>
  <c r="AA78" i="1"/>
  <c r="AB78" i="1"/>
  <c r="AC78" i="1"/>
  <c r="AD78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A82" i="1"/>
  <c r="AB82" i="1"/>
  <c r="AC82" i="1"/>
  <c r="AD82" i="1"/>
  <c r="AA83" i="1"/>
  <c r="AB83" i="1"/>
  <c r="AC83" i="1"/>
  <c r="AD83" i="1"/>
  <c r="AA84" i="1"/>
  <c r="AB84" i="1"/>
  <c r="AC84" i="1"/>
  <c r="AD84" i="1"/>
  <c r="AA85" i="1"/>
  <c r="AB85" i="1"/>
  <c r="AC85" i="1"/>
  <c r="AD85" i="1"/>
  <c r="AA86" i="1"/>
  <c r="AB86" i="1"/>
  <c r="AC86" i="1"/>
  <c r="AD86" i="1"/>
  <c r="AA87" i="1"/>
  <c r="AB87" i="1"/>
  <c r="AC87" i="1"/>
  <c r="AD87" i="1"/>
  <c r="AA88" i="1"/>
  <c r="AB88" i="1"/>
  <c r="AC88" i="1"/>
  <c r="AD88" i="1"/>
  <c r="AA89" i="1"/>
  <c r="AB89" i="1"/>
  <c r="AC89" i="1"/>
  <c r="AD89" i="1"/>
  <c r="AA90" i="1"/>
  <c r="AB90" i="1"/>
  <c r="AC90" i="1"/>
  <c r="AD90" i="1"/>
  <c r="AA91" i="1"/>
  <c r="AB91" i="1"/>
  <c r="AC91" i="1"/>
  <c r="AD91" i="1"/>
  <c r="AA92" i="1"/>
  <c r="AB92" i="1"/>
  <c r="AC92" i="1"/>
  <c r="AD92" i="1"/>
  <c r="AA93" i="1"/>
  <c r="AB93" i="1"/>
  <c r="AC93" i="1"/>
  <c r="AD93" i="1"/>
  <c r="AA94" i="1"/>
  <c r="AB94" i="1"/>
  <c r="AC94" i="1"/>
  <c r="AD94" i="1"/>
  <c r="AA95" i="1"/>
  <c r="AB95" i="1"/>
  <c r="AC95" i="1"/>
  <c r="AD95" i="1"/>
  <c r="AA96" i="1"/>
  <c r="AB96" i="1"/>
  <c r="AC96" i="1"/>
  <c r="AD96" i="1"/>
  <c r="AA97" i="1"/>
  <c r="AB97" i="1"/>
  <c r="AC97" i="1"/>
  <c r="AD97" i="1"/>
  <c r="AA98" i="1"/>
  <c r="AB98" i="1"/>
  <c r="AC98" i="1"/>
  <c r="AD98" i="1"/>
  <c r="AA99" i="1"/>
  <c r="AB99" i="1"/>
  <c r="AC99" i="1"/>
  <c r="AD99" i="1"/>
  <c r="AA100" i="1"/>
  <c r="AB100" i="1"/>
  <c r="AC100" i="1"/>
  <c r="AD100" i="1"/>
  <c r="AA101" i="1"/>
  <c r="AB101" i="1"/>
  <c r="AC101" i="1"/>
  <c r="AD101" i="1"/>
  <c r="AA102" i="1"/>
  <c r="AB102" i="1"/>
  <c r="AC102" i="1"/>
  <c r="AD102" i="1"/>
  <c r="AA103" i="1"/>
  <c r="AB103" i="1"/>
  <c r="AC103" i="1"/>
  <c r="AD103" i="1"/>
  <c r="AA104" i="1"/>
  <c r="AB104" i="1"/>
  <c r="AC104" i="1"/>
  <c r="AD104" i="1"/>
  <c r="AA105" i="1"/>
  <c r="AB105" i="1"/>
  <c r="AC105" i="1"/>
  <c r="AD105" i="1"/>
  <c r="AA106" i="1"/>
  <c r="AB106" i="1"/>
  <c r="AC106" i="1"/>
  <c r="AD106" i="1"/>
  <c r="AA107" i="1"/>
  <c r="AB107" i="1"/>
  <c r="AC107" i="1"/>
  <c r="AD107" i="1"/>
  <c r="AA108" i="1"/>
  <c r="AB108" i="1"/>
  <c r="AC108" i="1"/>
  <c r="AD108" i="1"/>
  <c r="AA109" i="1"/>
  <c r="AB109" i="1"/>
  <c r="AC109" i="1"/>
  <c r="AD109" i="1"/>
  <c r="AA110" i="1"/>
  <c r="AB110" i="1"/>
  <c r="AC110" i="1"/>
  <c r="AD110" i="1"/>
  <c r="AA111" i="1"/>
  <c r="AB111" i="1"/>
  <c r="AC111" i="1"/>
  <c r="AD111" i="1"/>
  <c r="AA112" i="1"/>
  <c r="AB112" i="1"/>
  <c r="AC112" i="1"/>
  <c r="AD112" i="1"/>
  <c r="AA113" i="1"/>
  <c r="AB113" i="1"/>
  <c r="AC113" i="1"/>
  <c r="AD113" i="1"/>
  <c r="AA114" i="1"/>
  <c r="AB114" i="1"/>
  <c r="AC114" i="1"/>
  <c r="AD114" i="1"/>
  <c r="AA115" i="1"/>
  <c r="AB115" i="1"/>
  <c r="AC115" i="1"/>
  <c r="AD115" i="1"/>
  <c r="AA116" i="1"/>
  <c r="AB116" i="1"/>
  <c r="AC116" i="1"/>
  <c r="AD116" i="1"/>
  <c r="AA117" i="1"/>
  <c r="AB117" i="1"/>
  <c r="AC117" i="1"/>
  <c r="AD117" i="1"/>
  <c r="AA118" i="1"/>
  <c r="AB118" i="1"/>
  <c r="AC118" i="1"/>
  <c r="AD118" i="1"/>
  <c r="AA119" i="1"/>
  <c r="AB119" i="1"/>
  <c r="AC119" i="1"/>
  <c r="AD119" i="1"/>
  <c r="AA120" i="1"/>
  <c r="AB120" i="1"/>
  <c r="AC120" i="1"/>
  <c r="AD120" i="1"/>
  <c r="AA121" i="1"/>
  <c r="AB121" i="1"/>
  <c r="AC121" i="1"/>
  <c r="AD121" i="1"/>
  <c r="AA122" i="1"/>
  <c r="AB122" i="1"/>
  <c r="AC122" i="1"/>
  <c r="AD122" i="1"/>
  <c r="AA123" i="1"/>
  <c r="AB123" i="1"/>
  <c r="AC123" i="1"/>
  <c r="AD123" i="1"/>
  <c r="AA124" i="1"/>
  <c r="AB124" i="1"/>
  <c r="AC124" i="1"/>
  <c r="AD124" i="1"/>
  <c r="AA125" i="1"/>
  <c r="AB125" i="1"/>
  <c r="AC125" i="1"/>
  <c r="AD125" i="1"/>
  <c r="AA126" i="1"/>
  <c r="AB126" i="1"/>
  <c r="AC126" i="1"/>
  <c r="AD126" i="1"/>
  <c r="AA127" i="1"/>
  <c r="AB127" i="1"/>
  <c r="AC127" i="1"/>
  <c r="AD127" i="1"/>
  <c r="AA128" i="1"/>
  <c r="AB128" i="1"/>
  <c r="AC128" i="1"/>
  <c r="AD128" i="1"/>
  <c r="AA129" i="1"/>
  <c r="Z129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Y129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Z2" i="1" l="1"/>
  <c r="AA2" i="1" s="1"/>
  <c r="G16" i="3"/>
  <c r="H16" i="3"/>
  <c r="F16" i="3"/>
  <c r="AC2" i="1"/>
  <c r="AD2" i="1" s="1"/>
  <c r="AB2" i="1"/>
  <c r="X129" i="1"/>
  <c r="S129" i="1"/>
  <c r="T129" i="1"/>
  <c r="U129" i="1"/>
  <c r="V129" i="1"/>
  <c r="W129" i="1"/>
  <c r="E129" i="1"/>
  <c r="Y2" i="1"/>
  <c r="M129" i="1"/>
  <c r="D16" i="3"/>
  <c r="E16" i="3"/>
  <c r="C16" i="3"/>
  <c r="Q129" i="1"/>
  <c r="AD129" i="1" l="1"/>
  <c r="C136" i="1" s="1"/>
  <c r="C158" i="1"/>
  <c r="C161" i="1"/>
  <c r="C162" i="1"/>
  <c r="C160" i="1"/>
  <c r="C159" i="1"/>
  <c r="C150" i="1"/>
  <c r="AB129" i="1"/>
  <c r="AC129" i="1"/>
  <c r="F129" i="1"/>
  <c r="G129" i="1"/>
  <c r="H129" i="1"/>
  <c r="I129" i="1"/>
  <c r="J129" i="1"/>
  <c r="K129" i="1"/>
  <c r="L129" i="1"/>
  <c r="R129" i="1"/>
  <c r="N129" i="1"/>
  <c r="O129" i="1"/>
  <c r="P129" i="1"/>
  <c r="C133" i="1" l="1"/>
  <c r="C139" i="1"/>
  <c r="D162" i="1" s="1"/>
  <c r="C156" i="1"/>
  <c r="C157" i="1" s="1"/>
  <c r="C143" i="1"/>
  <c r="C147" i="1"/>
  <c r="C148" i="1"/>
  <c r="D148" i="1" s="1"/>
  <c r="C144" i="1"/>
  <c r="C145" i="1"/>
  <c r="C142" i="1"/>
  <c r="C146" i="1"/>
  <c r="D146" i="1" s="1"/>
  <c r="D144" i="1" l="1"/>
  <c r="D147" i="1"/>
  <c r="D143" i="1"/>
  <c r="C152" i="1"/>
  <c r="D152" i="1" s="1"/>
  <c r="D157" i="1"/>
  <c r="D140" i="1"/>
  <c r="D161" i="1"/>
  <c r="D158" i="1"/>
  <c r="D142" i="1"/>
  <c r="C151" i="1"/>
  <c r="D151" i="1" s="1"/>
  <c r="D160" i="1"/>
  <c r="D159" i="1"/>
  <c r="D145" i="1"/>
  <c r="D150" i="1"/>
  <c r="D141" i="1"/>
</calcChain>
</file>

<file path=xl/comments1.xml><?xml version="1.0" encoding="utf-8"?>
<comments xmlns="http://schemas.openxmlformats.org/spreadsheetml/2006/main">
  <authors>
    <author>Sandrine</author>
  </authors>
  <commentList>
    <comment ref="G18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invité avant adhésion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invité futur adhérent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Sandrine:</t>
        </r>
        <r>
          <rPr>
            <sz val="9"/>
            <color indexed="81"/>
            <rFont val="Tahoma"/>
            <family val="2"/>
          </rPr>
          <t xml:space="preserve">
présent deux fois dans le fichier adhérent ==&gt; compté une seule fois ici</t>
        </r>
      </text>
    </comment>
  </commentList>
</comments>
</file>

<file path=xl/sharedStrings.xml><?xml version="1.0" encoding="utf-8"?>
<sst xmlns="http://schemas.openxmlformats.org/spreadsheetml/2006/main" count="481" uniqueCount="385">
  <si>
    <t>ENTREPRISE</t>
  </si>
  <si>
    <t>NOM</t>
  </si>
  <si>
    <t>PRENOM</t>
  </si>
  <si>
    <t>CAP EMPLOI 31 - HANDIPRO 31</t>
  </si>
  <si>
    <t>ABITTEBOUL</t>
  </si>
  <si>
    <t>Jean-Luc</t>
  </si>
  <si>
    <t>VOIES NAVIGABLES DE France</t>
  </si>
  <si>
    <t>ADNET</t>
  </si>
  <si>
    <t>Laurent</t>
  </si>
  <si>
    <t>MAIRIE DE TOULOUSE - TOULOUSE METROPOLE</t>
  </si>
  <si>
    <t>Stéphane</t>
  </si>
  <si>
    <t>LPR</t>
  </si>
  <si>
    <t>AUGEROT</t>
  </si>
  <si>
    <t>Isabelle</t>
  </si>
  <si>
    <t>AURIAC-BIGNEBAT</t>
  </si>
  <si>
    <t>Marianne</t>
  </si>
  <si>
    <t>YES !</t>
  </si>
  <si>
    <t>BACQUEYRISSE</t>
  </si>
  <si>
    <t>Martine</t>
  </si>
  <si>
    <t>CAP GEMINI</t>
  </si>
  <si>
    <t>BARDIER</t>
  </si>
  <si>
    <t>Eric</t>
  </si>
  <si>
    <t>RH PERFORMANCES</t>
  </si>
  <si>
    <t>BARRERE</t>
  </si>
  <si>
    <t>Laetitia</t>
  </si>
  <si>
    <t>BASSO</t>
  </si>
  <si>
    <t>Sandrine</t>
  </si>
  <si>
    <t>ARCESI GROUP</t>
  </si>
  <si>
    <t>BAUDOIN</t>
  </si>
  <si>
    <t>Aline</t>
  </si>
  <si>
    <t>CAPSTAN</t>
  </si>
  <si>
    <t>BERNARD</t>
  </si>
  <si>
    <t>Paul-Henri</t>
  </si>
  <si>
    <t>BERTRAND</t>
  </si>
  <si>
    <t>Philippe</t>
  </si>
  <si>
    <t>MALAKOFF MEDERIC</t>
  </si>
  <si>
    <t>BIGNEBAT</t>
  </si>
  <si>
    <t>Jacques</t>
  </si>
  <si>
    <t>SMTC TISSEO</t>
  </si>
  <si>
    <t>BLANCHET</t>
  </si>
  <si>
    <t>Valérie</t>
  </si>
  <si>
    <t>MB2 CONSEIL</t>
  </si>
  <si>
    <t>BONNIN</t>
  </si>
  <si>
    <t>Didier</t>
  </si>
  <si>
    <t>CPAM DE LA HAUTE-GARONNE</t>
  </si>
  <si>
    <t>BOUSSEMART-DOKHELAR</t>
  </si>
  <si>
    <t>Aude</t>
  </si>
  <si>
    <t>GENDARMERIE NATIONALE - REGION OCCITANIE</t>
  </si>
  <si>
    <t>BOUTICOURT</t>
  </si>
  <si>
    <t>Hervé</t>
  </si>
  <si>
    <t>GROUPE COMPTOIR DU MONDE</t>
  </si>
  <si>
    <t>BOYER-KIFFER</t>
  </si>
  <si>
    <t>Rachel</t>
  </si>
  <si>
    <t>ELIOR ENSEIGNEMENT ET SANTE</t>
  </si>
  <si>
    <t>BRUNET-SALASC</t>
  </si>
  <si>
    <t>Laura</t>
  </si>
  <si>
    <t>SIGFOX</t>
  </si>
  <si>
    <t>BUGAREL</t>
  </si>
  <si>
    <t>Karine</t>
  </si>
  <si>
    <t>TERREAL</t>
  </si>
  <si>
    <t>CABRERO</t>
  </si>
  <si>
    <t>Christophe</t>
  </si>
  <si>
    <t>CAMUS&amp;CO CONSEILS</t>
  </si>
  <si>
    <t>CAMUS</t>
  </si>
  <si>
    <t xml:space="preserve">Gabriel </t>
  </si>
  <si>
    <t>MEDIAPOST</t>
  </si>
  <si>
    <t>CATALO-HENNE</t>
  </si>
  <si>
    <t>Cynthia</t>
  </si>
  <si>
    <t>GROUPE A LA UNE</t>
  </si>
  <si>
    <t>CAZES</t>
  </si>
  <si>
    <t>Jean-Louis</t>
  </si>
  <si>
    <t>CS SYSTEMES D'INFORMATION</t>
  </si>
  <si>
    <t>CELLA</t>
  </si>
  <si>
    <t>Pascale</t>
  </si>
  <si>
    <t>GOUPE GB</t>
  </si>
  <si>
    <t>CERON</t>
  </si>
  <si>
    <t>Emmanuelle</t>
  </si>
  <si>
    <t>SOGECLAIR</t>
  </si>
  <si>
    <t>CHAN KAM SHU</t>
  </si>
  <si>
    <t>Patrick</t>
  </si>
  <si>
    <t>CHASSAGNE</t>
  </si>
  <si>
    <t>Mireille</t>
  </si>
  <si>
    <t>INTER MUTUELLES HABITAT</t>
  </si>
  <si>
    <t>CHEVALIER</t>
  </si>
  <si>
    <t>Frédéric</t>
  </si>
  <si>
    <t>AEROPORT TOULOUSE BLAGNAC</t>
  </si>
  <si>
    <t>COURADE</t>
  </si>
  <si>
    <t>Christine</t>
  </si>
  <si>
    <t>SAPA BUILDING SYSTEMS</t>
  </si>
  <si>
    <t>COVAIN</t>
  </si>
  <si>
    <t>Benoît</t>
  </si>
  <si>
    <t>ALTEDIA</t>
  </si>
  <si>
    <t>CROZES</t>
  </si>
  <si>
    <t>Magalie</t>
  </si>
  <si>
    <t>DAHER</t>
  </si>
  <si>
    <t>DA ROSA</t>
  </si>
  <si>
    <t>Patricia</t>
  </si>
  <si>
    <t>AGRONUTRITION</t>
  </si>
  <si>
    <t>DA SILVA</t>
  </si>
  <si>
    <t>Marie-Dominique</t>
  </si>
  <si>
    <t>CLS</t>
  </si>
  <si>
    <t>DALMAS-ROFIDAL</t>
  </si>
  <si>
    <t>Stéphanie</t>
  </si>
  <si>
    <t>DAMMAN RH</t>
  </si>
  <si>
    <t>DAMMANN</t>
  </si>
  <si>
    <t>Sophie</t>
  </si>
  <si>
    <t>CONTINENTAL AUTOMOTIVE FRANCE</t>
  </si>
  <si>
    <t>DE CORBIER</t>
  </si>
  <si>
    <t>Vincent</t>
  </si>
  <si>
    <t>GEIQ BTP 31</t>
  </si>
  <si>
    <t>DE LARQUIER</t>
  </si>
  <si>
    <t>Frédérique</t>
  </si>
  <si>
    <t>FAYAT</t>
  </si>
  <si>
    <t>DE SULZER</t>
  </si>
  <si>
    <t>Caroline</t>
  </si>
  <si>
    <t>CHAUSSON MATERIAUX</t>
  </si>
  <si>
    <t>DIANA</t>
  </si>
  <si>
    <t>ASTIA</t>
  </si>
  <si>
    <t>DIDANI</t>
  </si>
  <si>
    <t>Nadia</t>
  </si>
  <si>
    <t>DOKUZLIEVA</t>
  </si>
  <si>
    <t>Daniela</t>
  </si>
  <si>
    <t>ALTERVERO</t>
  </si>
  <si>
    <t>DREUIL</t>
  </si>
  <si>
    <t>Véronique</t>
  </si>
  <si>
    <t>DUBOULOZ CONSULTING</t>
  </si>
  <si>
    <t>DUBOULOZ</t>
  </si>
  <si>
    <t>MUTUELLE PREVIFRANCE</t>
  </si>
  <si>
    <t>DUQUEROIX</t>
  </si>
  <si>
    <t>Candice</t>
  </si>
  <si>
    <t>TOULOUSE SCHOOL OF ECONOMICS</t>
  </si>
  <si>
    <t>ECHEVARRIA</t>
  </si>
  <si>
    <t>Joël</t>
  </si>
  <si>
    <t>SYNERGIE</t>
  </si>
  <si>
    <t>FAJAL</t>
  </si>
  <si>
    <t>Magali</t>
  </si>
  <si>
    <t>APEC</t>
  </si>
  <si>
    <t>FIORENZO</t>
  </si>
  <si>
    <t>Jean-Sébastien</t>
  </si>
  <si>
    <t>ATR</t>
  </si>
  <si>
    <t>FONTAN</t>
  </si>
  <si>
    <t>DSI</t>
  </si>
  <si>
    <t>FORNY</t>
  </si>
  <si>
    <t>Yves</t>
  </si>
  <si>
    <t>BELVIA IMMOBILIER</t>
  </si>
  <si>
    <t>FOSSAT</t>
  </si>
  <si>
    <t>Muriel</t>
  </si>
  <si>
    <t>FOURNIER</t>
  </si>
  <si>
    <t>GROUPE ACTUAL</t>
  </si>
  <si>
    <t>FOURTEAU-FEZAS</t>
  </si>
  <si>
    <t>Sabine</t>
  </si>
  <si>
    <t>BERGER LEVRAULT</t>
  </si>
  <si>
    <t>GABETTE</t>
  </si>
  <si>
    <t>GALLIGANI-DENTAUD</t>
  </si>
  <si>
    <t>GARRIGOU-LARGUIER</t>
  </si>
  <si>
    <t>GASNE</t>
  </si>
  <si>
    <t>Corine</t>
  </si>
  <si>
    <t>GENTILIN (NEXTEAM GROUP)</t>
  </si>
  <si>
    <t>Delphine</t>
  </si>
  <si>
    <t>RH PARTNERS</t>
  </si>
  <si>
    <t>GOUBET</t>
  </si>
  <si>
    <t>Nathalie</t>
  </si>
  <si>
    <t>GOUEZ</t>
  </si>
  <si>
    <t>AGRI INTERIM</t>
  </si>
  <si>
    <t>GRATELOUP</t>
  </si>
  <si>
    <t>GUGLIELMO</t>
  </si>
  <si>
    <t>Catherine</t>
  </si>
  <si>
    <t>CAPITOLE FINANCE</t>
  </si>
  <si>
    <t>GUILLOT</t>
  </si>
  <si>
    <t>MINISTERE DE LA DEFENSE</t>
  </si>
  <si>
    <t>HABIBI</t>
  </si>
  <si>
    <t>Loubna</t>
  </si>
  <si>
    <t>UMANOVE</t>
  </si>
  <si>
    <t>HAIT</t>
  </si>
  <si>
    <t>Gabrielle</t>
  </si>
  <si>
    <t>GROUPE GIP</t>
  </si>
  <si>
    <t>HOURTANé</t>
  </si>
  <si>
    <t>Cécile</t>
  </si>
  <si>
    <t>PUBLITUR COM</t>
  </si>
  <si>
    <t>HUBAC</t>
  </si>
  <si>
    <t>Jean-Christian</t>
  </si>
  <si>
    <t>HUCHON</t>
  </si>
  <si>
    <t>ECA GROUP</t>
  </si>
  <si>
    <t>JACOMET</t>
  </si>
  <si>
    <t>Céline</t>
  </si>
  <si>
    <t>LA DEPECHE DU MIDI</t>
  </si>
  <si>
    <t>JAURES</t>
  </si>
  <si>
    <t>SYGNATURES</t>
  </si>
  <si>
    <t>KOUNAKOWITCH</t>
  </si>
  <si>
    <t>SPIE SUD-OUEST</t>
  </si>
  <si>
    <t>LABORDE</t>
  </si>
  <si>
    <t>LMCC</t>
  </si>
  <si>
    <t>LACROIX</t>
  </si>
  <si>
    <t>Marc</t>
  </si>
  <si>
    <t>ENEDIS</t>
  </si>
  <si>
    <t>LAFABREGUE</t>
  </si>
  <si>
    <t>SA HLM DES CHALETS</t>
  </si>
  <si>
    <t>LEDEVIC</t>
  </si>
  <si>
    <t>Jérôme</t>
  </si>
  <si>
    <t>LUCHINI</t>
  </si>
  <si>
    <t>P3 GROUP CONSULTING</t>
  </si>
  <si>
    <t>LUQUE</t>
  </si>
  <si>
    <t>AMICALE DES ANCIENS DU STADE TOULOUSAIN</t>
  </si>
  <si>
    <t>MASET</t>
  </si>
  <si>
    <t>Thierry</t>
  </si>
  <si>
    <t>PMC CONSEIL</t>
  </si>
  <si>
    <t>MATHIEU</t>
  </si>
  <si>
    <t>ANSAMBLE</t>
  </si>
  <si>
    <t>MAURé</t>
  </si>
  <si>
    <t>Jessy</t>
  </si>
  <si>
    <t>FETES NOUS CONFIANCE</t>
  </si>
  <si>
    <t>MERLANE</t>
  </si>
  <si>
    <t>Jean-Claude</t>
  </si>
  <si>
    <t>TOULOUSE BUSINESS SCHOOL</t>
  </si>
  <si>
    <t>ASSYSTEM FRANCE</t>
  </si>
  <si>
    <t>MONJOU</t>
  </si>
  <si>
    <t>LIENS ET PERSPECTIVES</t>
  </si>
  <si>
    <t>MORLET-PUJOL</t>
  </si>
  <si>
    <t>Dominique</t>
  </si>
  <si>
    <t>AYLIN CONSEIL</t>
  </si>
  <si>
    <t>MOURET</t>
  </si>
  <si>
    <t>Maguy</t>
  </si>
  <si>
    <t>NGUYEN</t>
  </si>
  <si>
    <t>Christel</t>
  </si>
  <si>
    <t>THALES ALIENA SPACE</t>
  </si>
  <si>
    <t>OKSMAN</t>
  </si>
  <si>
    <t>Claire</t>
  </si>
  <si>
    <t>UNION CEPIERE ROBERT MONNIER</t>
  </si>
  <si>
    <t>ONGARO</t>
  </si>
  <si>
    <t>Fabienne</t>
  </si>
  <si>
    <t>GROUPE IGS</t>
  </si>
  <si>
    <t>PAPAIX</t>
  </si>
  <si>
    <t>Gaëlle</t>
  </si>
  <si>
    <t>ARSEAA</t>
  </si>
  <si>
    <t>PAREIL</t>
  </si>
  <si>
    <t>LATECOERE SERVICES</t>
  </si>
  <si>
    <t>PARIS</t>
  </si>
  <si>
    <t>BPS INVESTISSEMENT</t>
  </si>
  <si>
    <t>PETIT</t>
  </si>
  <si>
    <t>Bernard</t>
  </si>
  <si>
    <t>PIGNET</t>
  </si>
  <si>
    <t>PARCOURS CONSEIL ET FORMATION</t>
  </si>
  <si>
    <t>POINGT</t>
  </si>
  <si>
    <t>Florence</t>
  </si>
  <si>
    <t>ELA</t>
  </si>
  <si>
    <t>POLLET</t>
  </si>
  <si>
    <t>Gérard</t>
  </si>
  <si>
    <t>IFRASS</t>
  </si>
  <si>
    <t>PREVOST</t>
  </si>
  <si>
    <t>Laurence</t>
  </si>
  <si>
    <t>CGI</t>
  </si>
  <si>
    <t>PROUST</t>
  </si>
  <si>
    <t>PUJOS</t>
  </si>
  <si>
    <t>Anne</t>
  </si>
  <si>
    <t>QUINTARD</t>
  </si>
  <si>
    <t>Valéry</t>
  </si>
  <si>
    <t>RABOUL</t>
  </si>
  <si>
    <t>Sylvie</t>
  </si>
  <si>
    <t>CLAREO</t>
  </si>
  <si>
    <t>RAGO-SALVIGNOL</t>
  </si>
  <si>
    <t>CITE DE L'ESPACE</t>
  </si>
  <si>
    <t>REGNIER</t>
  </si>
  <si>
    <t>SERCEL</t>
  </si>
  <si>
    <t>RIGAUD</t>
  </si>
  <si>
    <t>Jeanne</t>
  </si>
  <si>
    <t>ORC</t>
  </si>
  <si>
    <t>Olivier</t>
  </si>
  <si>
    <t>ROLAND</t>
  </si>
  <si>
    <t>ROLLAND</t>
  </si>
  <si>
    <t>SOPRA STERIA</t>
  </si>
  <si>
    <t>ROLLAND-THIERRY</t>
  </si>
  <si>
    <t>CERFRANCE MIDI-PYRENEES</t>
  </si>
  <si>
    <t>ROUBIERE</t>
  </si>
  <si>
    <t>SMITH &amp; NEPHEW</t>
  </si>
  <si>
    <t>ROUX</t>
  </si>
  <si>
    <t>CARREFOUR PROXIMITE</t>
  </si>
  <si>
    <t>SALABERT</t>
  </si>
  <si>
    <t>SANTENE-CHEVALLIER</t>
  </si>
  <si>
    <t>SIMON</t>
  </si>
  <si>
    <t>Jean-Marc</t>
  </si>
  <si>
    <t>ADECCO FRANCE</t>
  </si>
  <si>
    <t>SINCERNIN</t>
  </si>
  <si>
    <t>Hélène</t>
  </si>
  <si>
    <t>STIERLI-PESTEL</t>
  </si>
  <si>
    <t>Christelle</t>
  </si>
  <si>
    <t>GROUPE ARCADIE</t>
  </si>
  <si>
    <t>THURIES</t>
  </si>
  <si>
    <t>Pierre</t>
  </si>
  <si>
    <t>URSSAF</t>
  </si>
  <si>
    <t>TIMMERMAN</t>
  </si>
  <si>
    <t>SAFRAN ENGINEERING SERVICES</t>
  </si>
  <si>
    <t>TISSOT</t>
  </si>
  <si>
    <t>CROWNE PLAZA TOULOUSE</t>
  </si>
  <si>
    <t>WAHU</t>
  </si>
  <si>
    <t>Loïc</t>
  </si>
  <si>
    <t>UNITHER LIQUID MANUFACTURING</t>
  </si>
  <si>
    <t>WAWRZYNIAK</t>
  </si>
  <si>
    <t>KMY THEATRE &amp; FORMATION</t>
  </si>
  <si>
    <t>YVENAT</t>
  </si>
  <si>
    <t>Michel</t>
  </si>
  <si>
    <t>Table 27/01/17</t>
  </si>
  <si>
    <t>Atelier solidarité 27/4/17</t>
  </si>
  <si>
    <t>Table 24/2/17</t>
  </si>
  <si>
    <t>Table 24/3/17</t>
  </si>
  <si>
    <t>AG 17/01/17</t>
  </si>
  <si>
    <t>Soirée débat 26/4/17</t>
  </si>
  <si>
    <t>Table 28/4/17</t>
  </si>
  <si>
    <t>Carrefour Emploi 18-19/5/17</t>
  </si>
  <si>
    <t>Visite VNF 18/5/2017</t>
  </si>
  <si>
    <t>Atelier Solidarité 6/6/17</t>
  </si>
  <si>
    <t>Université Eté 16/6/2017</t>
  </si>
  <si>
    <t>Journée Estivale 7/7/17</t>
  </si>
  <si>
    <t>TOTAL GENERAL</t>
  </si>
  <si>
    <t>nombre adhérents</t>
  </si>
  <si>
    <t>Nbre Adhérents</t>
  </si>
  <si>
    <t xml:space="preserve"> - </t>
  </si>
  <si>
    <t>Participation tous événements</t>
  </si>
  <si>
    <t>% Participation tous événements</t>
  </si>
  <si>
    <t>EXCENT</t>
  </si>
  <si>
    <t>VARGAS</t>
  </si>
  <si>
    <t>Florine</t>
  </si>
  <si>
    <t>SEG-FAYAT</t>
  </si>
  <si>
    <t>VILLA</t>
  </si>
  <si>
    <t>FORDIS - GROUPE LES MOUSQUETAIRES</t>
  </si>
  <si>
    <t>SENLECQUE</t>
  </si>
  <si>
    <t>FIGARO CLASSIFIEDS</t>
  </si>
  <si>
    <t>MASSIAS</t>
  </si>
  <si>
    <t>CLIC &amp; COACH</t>
  </si>
  <si>
    <t>Total Tables CMRH (tables+ Journée estivale)</t>
  </si>
  <si>
    <t>Total événements publics (soirée débat + université + congrés imve+soirée caritative)</t>
  </si>
  <si>
    <t>Total ateliers du CMRH</t>
  </si>
  <si>
    <t>CA 4/1/2017</t>
  </si>
  <si>
    <t>CA 1/3/17</t>
  </si>
  <si>
    <t>CA 3/5/2017</t>
  </si>
  <si>
    <t>TOTAL</t>
  </si>
  <si>
    <t>% participation</t>
  </si>
  <si>
    <t>Nombre de CA</t>
  </si>
  <si>
    <t>congrès IMVE 19/10/2017</t>
  </si>
  <si>
    <t>Table 10/11/17</t>
  </si>
  <si>
    <t>Soirée théatre 27/9/17</t>
  </si>
  <si>
    <t>Table 8/12/17</t>
  </si>
  <si>
    <t>Cocktail rentrée 21/9/17</t>
  </si>
  <si>
    <t>Atelier Solidarité date ?? 29 mai reporté</t>
  </si>
  <si>
    <t>Table 13/10/17</t>
  </si>
  <si>
    <r>
      <t>adhérents ayant participé</t>
    </r>
    <r>
      <rPr>
        <b/>
        <u/>
        <sz val="16"/>
        <color theme="1"/>
        <rFont val="Calibri"/>
        <family val="2"/>
        <scheme val="minor"/>
      </rPr>
      <t xml:space="preserve"> à au moins un événement</t>
    </r>
  </si>
  <si>
    <r>
      <t xml:space="preserve">adhérents n'ayant participé </t>
    </r>
    <r>
      <rPr>
        <b/>
        <u/>
        <sz val="16"/>
        <color theme="1"/>
        <rFont val="Calibri"/>
        <family val="2"/>
        <scheme val="minor"/>
      </rPr>
      <t>à aucun événement</t>
    </r>
  </si>
  <si>
    <t>adhérents ayant participé à 1 événement</t>
  </si>
  <si>
    <t>adhérents ayant participé à 2 événements</t>
  </si>
  <si>
    <t>adhérents ayant participé à 3 événements</t>
  </si>
  <si>
    <t>adhérents ayant participé à 4 événements</t>
  </si>
  <si>
    <t>adhérents ayant participé à 5 événements</t>
  </si>
  <si>
    <t>adhérents ayant participé à 6 événements</t>
  </si>
  <si>
    <t>adhérents ayant participé à 7 événements</t>
  </si>
  <si>
    <r>
      <t xml:space="preserve">adhérents ayant participé </t>
    </r>
    <r>
      <rPr>
        <b/>
        <u/>
        <sz val="16"/>
        <color theme="1"/>
        <rFont val="Calibri"/>
        <family val="2"/>
        <scheme val="minor"/>
      </rPr>
      <t>à 3 événements au plus (de 1 à 3)</t>
    </r>
  </si>
  <si>
    <r>
      <t xml:space="preserve">adhérents ayant participé </t>
    </r>
    <r>
      <rPr>
        <b/>
        <u/>
        <sz val="16"/>
        <color theme="1"/>
        <rFont val="Calibri"/>
        <family val="2"/>
        <scheme val="minor"/>
      </rPr>
      <t xml:space="preserve">entre 4 et 7 événements </t>
    </r>
  </si>
  <si>
    <t>Participation Evénements Publics</t>
  </si>
  <si>
    <t>% Participation Evénements Publics</t>
  </si>
  <si>
    <r>
      <t>adhérents ayant participé</t>
    </r>
    <r>
      <rPr>
        <b/>
        <u/>
        <sz val="16"/>
        <color theme="1"/>
        <rFont val="Calibri"/>
        <family val="2"/>
        <scheme val="minor"/>
      </rPr>
      <t xml:space="preserve"> à au moins un "événement public"</t>
    </r>
  </si>
  <si>
    <r>
      <t xml:space="preserve">adhérents n'ayant participé </t>
    </r>
    <r>
      <rPr>
        <b/>
        <u/>
        <sz val="16"/>
        <color theme="1"/>
        <rFont val="Calibri"/>
        <family val="2"/>
        <scheme val="minor"/>
      </rPr>
      <t>à aucun "événement public"</t>
    </r>
  </si>
  <si>
    <t>adhérents ayant participé à 1 "événement public"</t>
  </si>
  <si>
    <t>adhérents ayant participé à 2 "événements publics"</t>
  </si>
  <si>
    <t>adhérents ayant participé à 3 "événements publics"</t>
  </si>
  <si>
    <t>adhérents ayant participé à 4 "événements publics"</t>
  </si>
  <si>
    <t>Adhérents ayant participé à une table (au moins)</t>
  </si>
  <si>
    <t>% Adhérents ayant participé à une table (au moins)</t>
  </si>
  <si>
    <t>Tables CMRH (tables + journée estivale) : adhérents ayant participé à une table (au moins)</t>
  </si>
  <si>
    <t>TABLES</t>
  </si>
  <si>
    <t>ATELIERS DU CMRH</t>
  </si>
  <si>
    <t>Adhérents ayant participé à un ATELIER (au moins)</t>
  </si>
  <si>
    <t>Total ateliers du CMRH : adhérents ayant participé à un atelier (au moins)</t>
  </si>
  <si>
    <t>nouveaux membres CA à partir du 3-5-2017</t>
  </si>
  <si>
    <t>JOURDA</t>
  </si>
  <si>
    <t>Soirée caritative 06/12/2017</t>
  </si>
  <si>
    <t>CIMPA</t>
  </si>
  <si>
    <t>DELEBARRE</t>
  </si>
  <si>
    <t>AJH</t>
  </si>
  <si>
    <t>MOKADEM</t>
  </si>
  <si>
    <t>ENGIE</t>
  </si>
  <si>
    <t>CAIE</t>
  </si>
  <si>
    <t>Laure</t>
  </si>
  <si>
    <t>CA 4/7/2017</t>
  </si>
  <si>
    <t>CA 6/9/2017</t>
  </si>
  <si>
    <t>CA 8/11/2017</t>
  </si>
  <si>
    <t>Total général</t>
  </si>
  <si>
    <t>Point au 7/7/2017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</si>
</sst>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9">
    <xf numFmtId="0" fontId="0" fillId="0" borderId="0" xfId="0"/>
    <xf numFmtId="0" fontId="1" fillId="0" borderId="1" xfId="0" applyFont="1" applyFill="1" applyBorder="1"/>
    <xf numFmtId="0" fontId="1" fillId="0" borderId="1" xfId="1" applyFont="1" applyFill="1" applyBorder="1"/>
    <xf numFmtId="0" fontId="5" fillId="0" borderId="1" xfId="0" applyNumberFormat="1" applyFont="1" applyFill="1" applyBorder="1" applyAlignment="1" applyProtection="1"/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 applyProtection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10" fontId="13" fillId="3" borderId="1" xfId="0" applyNumberFormat="1" applyFont="1" applyFill="1" applyBorder="1" applyAlignment="1">
      <alignment horizontal="center"/>
    </xf>
    <xf numFmtId="10" fontId="15" fillId="3" borderId="1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" fillId="6" borderId="1" xfId="0" applyFont="1" applyFill="1" applyBorder="1"/>
    <xf numFmtId="0" fontId="1" fillId="7" borderId="1" xfId="0" applyFont="1" applyFill="1" applyBorder="1"/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4" fillId="0" borderId="3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7" borderId="0" xfId="0" applyFill="1"/>
    <xf numFmtId="0" fontId="0" fillId="6" borderId="1" xfId="0" applyFill="1" applyBorder="1"/>
    <xf numFmtId="0" fontId="11" fillId="11" borderId="17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2" fillId="11" borderId="13" xfId="0" applyFont="1" applyFill="1" applyBorder="1" applyAlignment="1">
      <alignment horizontal="center" wrapText="1"/>
    </xf>
    <xf numFmtId="0" fontId="2" fillId="11" borderId="20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" fillId="0" borderId="15" xfId="0" applyFont="1" applyFill="1" applyBorder="1"/>
    <xf numFmtId="0" fontId="1" fillId="0" borderId="15" xfId="1" applyFont="1" applyFill="1" applyBorder="1"/>
    <xf numFmtId="0" fontId="5" fillId="0" borderId="15" xfId="0" applyNumberFormat="1" applyFont="1" applyFill="1" applyBorder="1" applyAlignment="1" applyProtection="1"/>
    <xf numFmtId="0" fontId="1" fillId="0" borderId="15" xfId="0" applyFont="1" applyFill="1" applyBorder="1" applyAlignment="1">
      <alignment vertical="center"/>
    </xf>
    <xf numFmtId="0" fontId="1" fillId="6" borderId="15" xfId="0" applyFont="1" applyFill="1" applyBorder="1"/>
    <xf numFmtId="0" fontId="9" fillId="11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11" borderId="5" xfId="0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1" fillId="2" borderId="17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13" xfId="0" applyFont="1" applyFill="1" applyBorder="1" applyAlignment="1">
      <alignment horizontal="center" wrapText="1"/>
    </xf>
    <xf numFmtId="0" fontId="11" fillId="8" borderId="20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1" fillId="4" borderId="22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7" fillId="4" borderId="12" xfId="0" applyFont="1" applyFill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10" fontId="19" fillId="7" borderId="0" xfId="0" applyNumberFormat="1" applyFont="1" applyFill="1" applyBorder="1" applyAlignment="1">
      <alignment horizontal="center" wrapText="1"/>
    </xf>
    <xf numFmtId="1" fontId="15" fillId="3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7" fillId="8" borderId="20" xfId="0" applyFont="1" applyFill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20" fillId="0" borderId="0" xfId="0" applyFont="1"/>
    <xf numFmtId="0" fontId="21" fillId="10" borderId="12" xfId="0" applyFont="1" applyFill="1" applyBorder="1" applyAlignment="1">
      <alignment horizontal="center" wrapText="1"/>
    </xf>
    <xf numFmtId="0" fontId="21" fillId="10" borderId="13" xfId="0" applyFont="1" applyFill="1" applyBorder="1" applyAlignment="1">
      <alignment horizontal="center" wrapText="1"/>
    </xf>
    <xf numFmtId="0" fontId="22" fillId="10" borderId="8" xfId="0" applyFont="1" applyFill="1" applyBorder="1" applyAlignment="1">
      <alignment horizontal="center" wrapText="1"/>
    </xf>
    <xf numFmtId="0" fontId="22" fillId="0" borderId="0" xfId="0" applyFont="1"/>
    <xf numFmtId="0" fontId="21" fillId="10" borderId="23" xfId="0" applyFont="1" applyFill="1" applyBorder="1" applyAlignment="1">
      <alignment horizontal="center" wrapText="1"/>
    </xf>
    <xf numFmtId="0" fontId="21" fillId="10" borderId="13" xfId="0" applyFont="1" applyFill="1" applyBorder="1" applyAlignment="1">
      <alignment horizontal="center"/>
    </xf>
    <xf numFmtId="0" fontId="21" fillId="10" borderId="2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9" fontId="23" fillId="3" borderId="18" xfId="0" applyNumberFormat="1" applyFont="1" applyFill="1" applyBorder="1" applyAlignment="1">
      <alignment horizontal="center"/>
    </xf>
    <xf numFmtId="9" fontId="22" fillId="7" borderId="4" xfId="0" applyNumberFormat="1" applyFont="1" applyFill="1" applyBorder="1" applyAlignment="1">
      <alignment horizontal="center"/>
    </xf>
    <xf numFmtId="0" fontId="10" fillId="7" borderId="0" xfId="0" applyFont="1" applyFill="1"/>
    <xf numFmtId="0" fontId="11" fillId="7" borderId="6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wrapText="1"/>
    </xf>
    <xf numFmtId="0" fontId="19" fillId="7" borderId="4" xfId="0" applyFont="1" applyFill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29" xfId="0" applyFont="1" applyFill="1" applyBorder="1"/>
    <xf numFmtId="0" fontId="0" fillId="0" borderId="29" xfId="0" applyBorder="1" applyAlignment="1">
      <alignment horizontal="center" wrapText="1"/>
    </xf>
    <xf numFmtId="0" fontId="18" fillId="7" borderId="0" xfId="0" applyFont="1" applyFill="1" applyBorder="1" applyAlignment="1">
      <alignment horizontal="center"/>
    </xf>
    <xf numFmtId="0" fontId="10" fillId="7" borderId="7" xfId="0" applyFont="1" applyFill="1" applyBorder="1" applyAlignment="1">
      <alignment wrapText="1"/>
    </xf>
    <xf numFmtId="0" fontId="10" fillId="7" borderId="7" xfId="0" applyFont="1" applyFill="1" applyBorder="1"/>
    <xf numFmtId="0" fontId="17" fillId="7" borderId="6" xfId="0" applyFont="1" applyFill="1" applyBorder="1" applyAlignment="1">
      <alignment horizontal="center" wrapText="1"/>
    </xf>
    <xf numFmtId="0" fontId="17" fillId="7" borderId="30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5" xfId="0" applyFill="1" applyBorder="1"/>
    <xf numFmtId="0" fontId="0" fillId="6" borderId="1" xfId="0" applyFill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Participation Adhérents 2017, tous événements</a:t>
            </a:r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0.64310299047538455"/>
          <c:y val="5.09369197801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8170478599766308E-2"/>
          <c:y val="3.8369534037128179E-2"/>
          <c:w val="0.40651297544590315"/>
          <c:h val="0.96163046596287183"/>
        </c:manualLayout>
      </c:layout>
      <c:pieChart>
        <c:varyColors val="1"/>
        <c:ser>
          <c:idx val="0"/>
          <c:order val="0"/>
          <c:explosion val="35"/>
          <c:dPt>
            <c:idx val="0"/>
            <c:bubble3D val="0"/>
            <c:explosion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7A1-4729-BB44-03AA4953C8CC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7A1-4729-BB44-03AA4953C8CC}"/>
              </c:ext>
            </c:extLst>
          </c:dPt>
          <c:dLbls>
            <c:dLbl>
              <c:idx val="0"/>
              <c:layout>
                <c:manualLayout>
                  <c:x val="3.565402552731068E-2"/>
                  <c:y val="-2.314254571536165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1-4729-BB44-03AA4953C8CC}"/>
                </c:ext>
              </c:extLst>
            </c:dLbl>
            <c:dLbl>
              <c:idx val="1"/>
              <c:layout>
                <c:manualLayout>
                  <c:x val="5.1360786109541902E-2"/>
                  <c:y val="-0.215869298701999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1-4729-BB44-03AA4953C8C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Part. EVTS CMRH 2017'!$B$140:$B$141</c:f>
              <c:strCache>
                <c:ptCount val="2"/>
                <c:pt idx="0">
                  <c:v>adhérents ayant participé à au moins un événement</c:v>
                </c:pt>
                <c:pt idx="1">
                  <c:v>adhérents n'ayant participé à aucun événement</c:v>
                </c:pt>
              </c:strCache>
            </c:strRef>
          </c:cat>
          <c:val>
            <c:numRef>
              <c:f>'suivi Part. EVTS CMRH 2017'!$C$140:$C$141</c:f>
              <c:numCache>
                <c:formatCode>General</c:formatCode>
                <c:ptCount val="2"/>
                <c:pt idx="0">
                  <c:v>92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1-4729-BB44-03AA4953C8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348726013767244"/>
          <c:y val="0.32809181184101277"/>
          <c:w val="0.47495328922070001"/>
          <c:h val="0.266361765892391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u="none" strike="noStrike" baseline="0">
                <a:effectLst/>
              </a:rPr>
              <a:t>Participation Adhérents 2017</a:t>
            </a:r>
            <a:r>
              <a:rPr lang="fr-FR"/>
              <a:t>, tous événements</a:t>
            </a:r>
          </a:p>
        </c:rich>
      </c:tx>
      <c:layout>
        <c:manualLayout>
          <c:xMode val="edge"/>
          <c:yMode val="edge"/>
          <c:x val="0.70318392657213413"/>
          <c:y val="2.769358521207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094582170426361"/>
          <c:y val="0.11556119403284561"/>
          <c:w val="0.44708544486883478"/>
          <c:h val="0.8684537076118933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4D-4437-B60C-94E93669C43E}"/>
              </c:ext>
            </c:extLst>
          </c:dPt>
          <c:dPt>
            <c:idx val="1"/>
            <c:bubble3D val="0"/>
            <c:spPr>
              <a:solidFill>
                <a:srgbClr val="C830CC">
                  <a:lumMod val="60000"/>
                  <a:lumOff val="4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4D-4437-B60C-94E93669C43E}"/>
              </c:ext>
            </c:extLst>
          </c:dPt>
          <c:dPt>
            <c:idx val="2"/>
            <c:bubble3D val="0"/>
            <c:spPr>
              <a:solidFill>
                <a:srgbClr val="E32D91">
                  <a:lumMod val="75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B4D-4437-B60C-94E93669C43E}"/>
              </c:ext>
            </c:extLst>
          </c:dPt>
          <c:dPt>
            <c:idx val="3"/>
            <c:bubble3D val="0"/>
            <c:spPr>
              <a:solidFill>
                <a:srgbClr val="E32D91">
                  <a:lumMod val="60000"/>
                  <a:lumOff val="4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B4D-4437-B60C-94E93669C43E}"/>
              </c:ext>
            </c:extLst>
          </c:dPt>
          <c:dPt>
            <c:idx val="4"/>
            <c:bubble3D val="0"/>
            <c:spPr>
              <a:solidFill>
                <a:srgbClr val="E32D91">
                  <a:lumMod val="40000"/>
                  <a:lumOff val="6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B4D-4437-B60C-94E93669C43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B4D-4437-B60C-94E93669C43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B4D-4437-B60C-94E93669C43E}"/>
              </c:ext>
            </c:extLst>
          </c:dPt>
          <c:dPt>
            <c:idx val="7"/>
            <c:bubble3D val="0"/>
            <c:spPr>
              <a:solidFill>
                <a:srgbClr val="C830CC">
                  <a:lumMod val="20000"/>
                  <a:lumOff val="8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B4D-4437-B60C-94E93669C43E}"/>
              </c:ext>
            </c:extLst>
          </c:dPt>
          <c:dLbls>
            <c:dLbl>
              <c:idx val="3"/>
              <c:layout>
                <c:manualLayout>
                  <c:x val="-2.3198068949446368E-2"/>
                  <c:y val="2.31433407275642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4D-4437-B60C-94E93669C43E}"/>
                </c:ext>
              </c:extLst>
            </c:dLbl>
            <c:dLbl>
              <c:idx val="4"/>
              <c:layout>
                <c:manualLayout>
                  <c:x val="-0.117495406824147"/>
                  <c:y val="1.1907121433868665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237727445835444E-2"/>
                      <c:h val="9.83092683461884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B4D-4437-B60C-94E93669C43E}"/>
                </c:ext>
              </c:extLst>
            </c:dLbl>
            <c:dLbl>
              <c:idx val="5"/>
              <c:layout>
                <c:manualLayout>
                  <c:x val="-4.0394834818104436E-2"/>
                  <c:y val="-2.7971328710852159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479875905996046E-2"/>
                      <c:h val="5.41524576035668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B4D-4437-B60C-94E93669C43E}"/>
                </c:ext>
              </c:extLst>
            </c:dLbl>
            <c:dLbl>
              <c:idx val="6"/>
              <c:layout>
                <c:manualLayout>
                  <c:x val="5.8522057056854138E-3"/>
                  <c:y val="-2.0458880735037262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482333411902099E-2"/>
                      <c:h val="8.4338209646344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B4D-4437-B60C-94E93669C43E}"/>
                </c:ext>
              </c:extLst>
            </c:dLbl>
            <c:dLbl>
              <c:idx val="7"/>
              <c:layout>
                <c:manualLayout>
                  <c:x val="6.2473633707070646E-2"/>
                  <c:y val="7.5446781915014709E-3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800806149231341E-2"/>
                      <c:h val="9.58819568049967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B4D-4437-B60C-94E93669C43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ysClr val="windowText" lastClr="000000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Part. EVTS CMRH 2017'!$B$141:$B$148</c:f>
              <c:strCache>
                <c:ptCount val="8"/>
                <c:pt idx="0">
                  <c:v>adhérents n'ayant participé à aucun événement</c:v>
                </c:pt>
                <c:pt idx="1">
                  <c:v>adhérents ayant participé à 1 événement</c:v>
                </c:pt>
                <c:pt idx="2">
                  <c:v>adhérents ayant participé à 2 événements</c:v>
                </c:pt>
                <c:pt idx="3">
                  <c:v>adhérents ayant participé à 3 événements</c:v>
                </c:pt>
                <c:pt idx="4">
                  <c:v>adhérents ayant participé à 4 événements</c:v>
                </c:pt>
                <c:pt idx="5">
                  <c:v>adhérents ayant participé à 5 événements</c:v>
                </c:pt>
                <c:pt idx="6">
                  <c:v>adhérents ayant participé à 6 événements</c:v>
                </c:pt>
                <c:pt idx="7">
                  <c:v>adhérents ayant participé à 7 événements</c:v>
                </c:pt>
              </c:strCache>
            </c:strRef>
          </c:cat>
          <c:val>
            <c:numRef>
              <c:f>'suivi Part. EVTS CMRH 2017'!$C$141:$C$148</c:f>
              <c:numCache>
                <c:formatCode>General</c:formatCode>
                <c:ptCount val="8"/>
                <c:pt idx="0">
                  <c:v>35</c:v>
                </c:pt>
                <c:pt idx="1">
                  <c:v>19</c:v>
                </c:pt>
                <c:pt idx="2">
                  <c:v>23</c:v>
                </c:pt>
                <c:pt idx="3">
                  <c:v>20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4D-4437-B60C-94E93669C4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94869781150121"/>
          <c:y val="0.15307761681979595"/>
          <c:w val="0.34876389041491435"/>
          <c:h val="0.6906985193863051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u="none" strike="noStrike" baseline="0">
                <a:effectLst/>
              </a:rPr>
              <a:t>Participation Adhérents 2017</a:t>
            </a:r>
            <a:r>
              <a:rPr lang="fr-FR"/>
              <a:t>, tous événements</a:t>
            </a:r>
          </a:p>
        </c:rich>
      </c:tx>
      <c:layout>
        <c:manualLayout>
          <c:xMode val="edge"/>
          <c:yMode val="edge"/>
          <c:x val="0.74933417588232576"/>
          <c:y val="3.1205341010503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67-4F3E-83A3-EB9F1DBB9691}"/>
              </c:ext>
            </c:extLst>
          </c:dPt>
          <c:dPt>
            <c:idx val="1"/>
            <c:bubble3D val="0"/>
            <c:spPr>
              <a:solidFill>
                <a:srgbClr val="C830CC">
                  <a:lumMod val="60000"/>
                  <a:lumOff val="4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67-4F3E-83A3-EB9F1DBB9691}"/>
              </c:ext>
            </c:extLst>
          </c:dPt>
          <c:dPt>
            <c:idx val="2"/>
            <c:bubble3D val="0"/>
            <c:spPr>
              <a:solidFill>
                <a:srgbClr val="E32D91">
                  <a:lumMod val="75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67-4F3E-83A3-EB9F1DBB9691}"/>
              </c:ext>
            </c:extLst>
          </c:dPt>
          <c:dPt>
            <c:idx val="3"/>
            <c:bubble3D val="0"/>
            <c:spPr>
              <a:solidFill>
                <a:srgbClr val="E32D91">
                  <a:lumMod val="60000"/>
                  <a:lumOff val="4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567-4F3E-83A3-EB9F1DBB9691}"/>
              </c:ext>
            </c:extLst>
          </c:dPt>
          <c:dPt>
            <c:idx val="4"/>
            <c:bubble3D val="0"/>
            <c:spPr>
              <a:solidFill>
                <a:srgbClr val="E32D91">
                  <a:lumMod val="40000"/>
                  <a:lumOff val="6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567-4F3E-83A3-EB9F1DBB969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567-4F3E-83A3-EB9F1DBB969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567-4F3E-83A3-EB9F1DBB9691}"/>
              </c:ext>
            </c:extLst>
          </c:dPt>
          <c:dPt>
            <c:idx val="7"/>
            <c:bubble3D val="0"/>
            <c:spPr>
              <a:solidFill>
                <a:srgbClr val="C830CC">
                  <a:lumMod val="20000"/>
                  <a:lumOff val="8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567-4F3E-83A3-EB9F1DBB9691}"/>
              </c:ext>
            </c:extLst>
          </c:dPt>
          <c:dLbls>
            <c:dLbl>
              <c:idx val="1"/>
              <c:layout>
                <c:manualLayout>
                  <c:x val="9.3526051264868584E-2"/>
                  <c:y val="-0.2283653672602725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67-4F3E-83A3-EB9F1DBB9691}"/>
                </c:ext>
              </c:extLst>
            </c:dLbl>
            <c:dLbl>
              <c:idx val="2"/>
              <c:layout>
                <c:manualLayout>
                  <c:x val="6.3222399061819368E-2"/>
                  <c:y val="0.157451407630095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67-4F3E-83A3-EB9F1DBB9691}"/>
                </c:ext>
              </c:extLst>
            </c:dLbl>
            <c:dLbl>
              <c:idx val="3"/>
              <c:layout>
                <c:manualLayout>
                  <c:x val="-3.0697551145836537E-2"/>
                  <c:y val="-8.7762525867746514E-3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596625415399085E-2"/>
                      <c:h val="8.26283324183515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567-4F3E-83A3-EB9F1DBB96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67-4F3E-83A3-EB9F1DBB96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67-4F3E-83A3-EB9F1DBB96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67-4F3E-83A3-EB9F1DBB96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67-4F3E-83A3-EB9F1DBB969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ysClr val="windowText" lastClr="000000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'suivi Part. EVTS CMRH 2017'!$B$150:$B$152</c:f>
              <c:strCache>
                <c:ptCount val="3"/>
                <c:pt idx="0">
                  <c:v>adhérents n'ayant participé à aucun événement</c:v>
                </c:pt>
                <c:pt idx="1">
                  <c:v>adhérents ayant participé à 3 événements au plus (de 1 à 3)</c:v>
                </c:pt>
                <c:pt idx="2">
                  <c:v>adhérents ayant participé entre 4 et 7 événements </c:v>
                </c:pt>
              </c:strCache>
            </c:strRef>
          </c:cat>
          <c:val>
            <c:numRef>
              <c:f>'suivi Part. EVTS CMRH 2017'!$C$150:$C$152</c:f>
              <c:numCache>
                <c:formatCode>General</c:formatCode>
                <c:ptCount val="3"/>
                <c:pt idx="0">
                  <c:v>35</c:v>
                </c:pt>
                <c:pt idx="1">
                  <c:v>62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67-4F3E-83A3-EB9F1DBB96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745937342938544"/>
          <c:y val="0.29749027863812849"/>
          <c:w val="0.45089152286815209"/>
          <c:h val="0.3571562708266484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Participation Adhérents 2017, Evénements Publics</a:t>
            </a:r>
          </a:p>
        </c:rich>
      </c:tx>
      <c:layout>
        <c:manualLayout>
          <c:xMode val="edge"/>
          <c:yMode val="edge"/>
          <c:x val="0.74933417588232587"/>
          <c:y val="3.1205341010503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67-4F3E-83A3-EB9F1DBB9691}"/>
              </c:ext>
            </c:extLst>
          </c:dPt>
          <c:dPt>
            <c:idx val="1"/>
            <c:bubble3D val="0"/>
            <c:spPr>
              <a:solidFill>
                <a:srgbClr val="C830CC">
                  <a:lumMod val="60000"/>
                  <a:lumOff val="4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67-4F3E-83A3-EB9F1DBB9691}"/>
              </c:ext>
            </c:extLst>
          </c:dPt>
          <c:dPt>
            <c:idx val="2"/>
            <c:bubble3D val="0"/>
            <c:spPr>
              <a:solidFill>
                <a:srgbClr val="E32D91">
                  <a:lumMod val="75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67-4F3E-83A3-EB9F1DBB969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567-4F3E-83A3-EB9F1DBB969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567-4F3E-83A3-EB9F1DBB9691}"/>
              </c:ext>
            </c:extLst>
          </c:dPt>
          <c:dPt>
            <c:idx val="5"/>
            <c:bubble3D val="0"/>
            <c:spPr>
              <a:solidFill>
                <a:srgbClr val="C830CC">
                  <a:lumMod val="20000"/>
                  <a:lumOff val="80000"/>
                </a:srgb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567-4F3E-83A3-EB9F1DBB9691}"/>
              </c:ext>
            </c:extLst>
          </c:dPt>
          <c:dLbls>
            <c:dLbl>
              <c:idx val="1"/>
              <c:layout>
                <c:manualLayout>
                  <c:x val="-6.3920743770046792E-2"/>
                  <c:y val="-4.95688293779884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67-4F3E-83A3-EB9F1DBB9691}"/>
                </c:ext>
              </c:extLst>
            </c:dLbl>
            <c:dLbl>
              <c:idx val="2"/>
              <c:layout>
                <c:manualLayout>
                  <c:x val="-2.9330763237359208E-2"/>
                  <c:y val="2.67924592218702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67-4F3E-83A3-EB9F1DBB96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67-4F3E-83A3-EB9F1DBB96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67-4F3E-83A3-EB9F1DBB96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67-4F3E-83A3-EB9F1DBB969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'suivi Part. EVTS CMRH 2017'!$B$158:$B$162</c15:sqref>
                  </c15:fullRef>
                </c:ext>
              </c:extLst>
              <c:f>'suivi Part. EVTS CMRH 2017'!$B$158:$B$160</c:f>
              <c:strCache>
                <c:ptCount val="3"/>
                <c:pt idx="0">
                  <c:v>adhérents n'ayant participé à aucun "événement public"</c:v>
                </c:pt>
                <c:pt idx="1">
                  <c:v>adhérents ayant participé à 1 "événement public"</c:v>
                </c:pt>
                <c:pt idx="2">
                  <c:v>adhérents ayant participé à 2 "événements publics"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'suivi Part. EVTS CMRH 2017'!$C$158:$C$162</c15:sqref>
                  </c15:fullRef>
                </c:ext>
              </c:extLst>
              <c:f>'suivi Part. EVTS CMRH 2017'!$C$158:$C$160</c:f>
              <c:numCache>
                <c:formatCode>General</c:formatCode>
                <c:ptCount val="3"/>
                <c:pt idx="0">
                  <c:v>51</c:v>
                </c:pt>
                <c:pt idx="1">
                  <c:v>43</c:v>
                </c:pt>
                <c:pt idx="2">
                  <c:v>33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'suivi Part. EVTS CMRH 2017'!$C$161</c15:sqref>
                  <c15:spPr xmlns:c15="http://schemas.microsoft.com/office/drawing/2012/chart">
                    <a:solidFill>
                      <a:srgbClr val="E32D91">
                        <a:lumMod val="60000"/>
                        <a:lumOff val="40000"/>
                      </a:srgb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  <c15:dLbl>
                    <c:idx val="2"/>
                    <c:layout>
                      <c:manualLayout>
                        <c:x val="-3.0697551145836541E-2"/>
                        <c:y val="-8.7762525867746445E-3"/>
                      </c:manualLayout>
                    </c:layout>
                    <c:spPr>
                      <a:pattFill prst="pct75">
                        <a:fgClr>
                          <a:schemeClr val="dk1">
                            <a:lumMod val="75000"/>
                            <a:lumOff val="25000"/>
                          </a:schemeClr>
                        </a:fgClr>
                        <a:bgClr>
                          <a:schemeClr val="dk1">
                            <a:lumMod val="65000"/>
                            <a:lumOff val="35000"/>
                          </a:schemeClr>
                        </a:bgClr>
                      </a:pattFill>
                      <a:ln>
                        <a:noFill/>
                      </a:ln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600" b="1" i="0" u="none" strike="noStrike" kern="1200" baseline="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r-FR"/>
                      </a:p>
                    </c:txPr>
                    <c:dLblPos val="bestFit"/>
                    <c:showLegendKey val="0"/>
                    <c:showVal val="1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>
                          <c:manualLayout>
                            <c:w val="5.3596625415399085E-2"/>
                            <c:h val="8.2628332418351574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A-18DA-4176-A16D-E542E60FD3A4}"/>
                      </c:ext>
                    </c:extLst>
                  </c15:dLbl>
                </c15:categoryFilterException>
                <c15:categoryFilterException>
                  <c15:sqref>'suivi Part. EVTS CMRH 2017'!$C$162</c15:sqref>
                  <c15:spPr xmlns:c15="http://schemas.microsoft.com/office/drawing/2012/chart">
                    <a:solidFill>
                      <a:srgbClr val="E32D91">
                        <a:lumMod val="40000"/>
                        <a:lumOff val="60000"/>
                      </a:srgb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  <c15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18DA-4176-A16D-E542E60FD3A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0567-4F3E-83A3-EB9F1DBB969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8DA-4176-A16D-E542E60FD3A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8DA-4176-A16D-E542E60FD3A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8DA-4176-A16D-E542E60FD3A4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'suivi Part. EVTS CMRH 2017'!$B$158:$B$162</c15:sqref>
                  </c15:fullRef>
                </c:ext>
              </c:extLst>
              <c:f>'suivi Part. EVTS CMRH 2017'!$B$158:$B$160</c:f>
              <c:strCache>
                <c:ptCount val="3"/>
                <c:pt idx="0">
                  <c:v>adhérents n'ayant participé à aucun "événement public"</c:v>
                </c:pt>
                <c:pt idx="1">
                  <c:v>adhérents ayant participé à 1 "événement public"</c:v>
                </c:pt>
                <c:pt idx="2">
                  <c:v>adhérents ayant participé à 2 "événements publics"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'suivi Part. EVTS CMRH 2017'!$D$158:$D$162</c15:sqref>
                  </c15:fullRef>
                </c:ext>
              </c:extLst>
              <c:f>'suivi Part. EVTS CMRH 2017'!$D$158:$D$160</c:f>
              <c:numCache>
                <c:formatCode>0.00%</c:formatCode>
                <c:ptCount val="3"/>
                <c:pt idx="0">
                  <c:v>0.40157480314960631</c:v>
                </c:pt>
                <c:pt idx="1">
                  <c:v>0.33858267716535434</c:v>
                </c:pt>
                <c:pt idx="2">
                  <c:v>0.25984251968503935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B-A1C7-4A54-9676-D7AD636264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68780702083372"/>
          <c:y val="0.46638049555058603"/>
          <c:w val="0.35947159270489054"/>
          <c:h val="0.3422908537945515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156483</xdr:colOff>
      <xdr:row>0</xdr:row>
      <xdr:rowOff>0</xdr:rowOff>
    </xdr:from>
    <xdr:to>
      <xdr:col>15</xdr:col>
      <xdr:colOff>682625</xdr:colOff>
      <xdr:row>23</xdr:row>
      <xdr:rowOff>79374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3FD5B7-D385-434C-9B61-3CBA753B9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24</xdr:row>
      <xdr:rowOff>116796</xdr:rowOff>
    </xdr:from>
    <xdr:to>
      <xdr:col>15</xdr:col>
      <xdr:colOff>659947</xdr:colOff>
      <xdr:row>56</xdr:row>
      <xdr:rowOff>1134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980ECC3-43CB-471B-B42D-425376612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174625</xdr:colOff>
      <xdr:row>57</xdr:row>
      <xdr:rowOff>31749</xdr:rowOff>
    </xdr:from>
    <xdr:to>
      <xdr:col>15</xdr:col>
      <xdr:colOff>682625</xdr:colOff>
      <xdr:row>86</xdr:row>
      <xdr:rowOff>47625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B49AE2C-26E6-4C68-88BB-8A0E676EE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88</xdr:row>
      <xdr:rowOff>0</xdr:rowOff>
    </xdr:from>
    <xdr:to>
      <xdr:col>15</xdr:col>
      <xdr:colOff>707572</xdr:colOff>
      <xdr:row>119</xdr:row>
      <xdr:rowOff>74838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5F79227C-72DB-4A77-9201-2B4B164A7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Rouge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Rouge violet">
    <a:dk1>
      <a:sysClr val="windowText" lastClr="000000"/>
    </a:dk1>
    <a:lt1>
      <a:sysClr val="window" lastClr="FFFFFF"/>
    </a:lt1>
    <a:dk2>
      <a:srgbClr val="454551"/>
    </a:dk2>
    <a:lt2>
      <a:srgbClr val="D8D9DC"/>
    </a:lt2>
    <a:accent1>
      <a:srgbClr val="E32D91"/>
    </a:accent1>
    <a:accent2>
      <a:srgbClr val="C830CC"/>
    </a:accent2>
    <a:accent3>
      <a:srgbClr val="4EA6DC"/>
    </a:accent3>
    <a:accent4>
      <a:srgbClr val="4775E7"/>
    </a:accent4>
    <a:accent5>
      <a:srgbClr val="8971E1"/>
    </a:accent5>
    <a:accent6>
      <a:srgbClr val="D54773"/>
    </a:accent6>
    <a:hlink>
      <a:srgbClr val="6B9F25"/>
    </a:hlink>
    <a:folHlink>
      <a:srgbClr val="8C8C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Rouge violet">
    <a:dk1>
      <a:sysClr val="windowText" lastClr="000000"/>
    </a:dk1>
    <a:lt1>
      <a:sysClr val="window" lastClr="FFFFFF"/>
    </a:lt1>
    <a:dk2>
      <a:srgbClr val="454551"/>
    </a:dk2>
    <a:lt2>
      <a:srgbClr val="D8D9DC"/>
    </a:lt2>
    <a:accent1>
      <a:srgbClr val="E32D91"/>
    </a:accent1>
    <a:accent2>
      <a:srgbClr val="C830CC"/>
    </a:accent2>
    <a:accent3>
      <a:srgbClr val="4EA6DC"/>
    </a:accent3>
    <a:accent4>
      <a:srgbClr val="4775E7"/>
    </a:accent4>
    <a:accent5>
      <a:srgbClr val="8971E1"/>
    </a:accent5>
    <a:accent6>
      <a:srgbClr val="D54773"/>
    </a:accent6>
    <a:hlink>
      <a:srgbClr val="6B9F25"/>
    </a:hlink>
    <a:folHlink>
      <a:srgbClr val="8C8C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Rouge violet">
    <a:dk1>
      <a:sysClr val="windowText" lastClr="000000"/>
    </a:dk1>
    <a:lt1>
      <a:sysClr val="window" lastClr="FFFFFF"/>
    </a:lt1>
    <a:dk2>
      <a:srgbClr val="454551"/>
    </a:dk2>
    <a:lt2>
      <a:srgbClr val="D8D9DC"/>
    </a:lt2>
    <a:accent1>
      <a:srgbClr val="E32D91"/>
    </a:accent1>
    <a:accent2>
      <a:srgbClr val="C830CC"/>
    </a:accent2>
    <a:accent3>
      <a:srgbClr val="4EA6DC"/>
    </a:accent3>
    <a:accent4>
      <a:srgbClr val="4775E7"/>
    </a:accent4>
    <a:accent5>
      <a:srgbClr val="8971E1"/>
    </a:accent5>
    <a:accent6>
      <a:srgbClr val="D54773"/>
    </a:accent6>
    <a:hlink>
      <a:srgbClr val="6B9F25"/>
    </a:hlink>
    <a:folHlink>
      <a:srgbClr val="8C8C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62"/>
  <sheetViews>
    <sheetView tabSelected="1" zoomScale="60" zoomScaleNormal="60" workbookViewId="0">
      <pane xSplit="4" ySplit="1" topLeftCell="X2" activePane="bottomRight" state="frozen"/>
      <selection pane="topRight" activeCell="E1" sqref="E1"/>
      <selection pane="bottomLeft" activeCell="A2" sqref="A2"/>
      <selection pane="bottomRight" activeCell="AE2" sqref="AE2"/>
    </sheetView>
  </sheetViews>
  <sheetFormatPr baseColWidth="10" defaultRowHeight="18.75" x14ac:dyDescent="0.3"/>
  <cols>
    <col min="1" max="1" width="18.140625" style="5" bestFit="1" customWidth="1"/>
    <col min="2" max="2" width="56.140625" style="11" bestFit="1" customWidth="1"/>
    <col min="3" max="3" width="31.140625" bestFit="1" customWidth="1"/>
    <col min="4" max="4" width="21.28515625" bestFit="1" customWidth="1"/>
    <col min="5" max="6" width="19.85546875" style="9" customWidth="1"/>
    <col min="7" max="7" width="26.28515625" style="9" customWidth="1"/>
    <col min="8" max="8" width="18" style="9" customWidth="1"/>
    <col min="9" max="9" width="26.85546875" style="9" customWidth="1"/>
    <col min="10" max="10" width="31.85546875" style="9" customWidth="1"/>
    <col min="11" max="11" width="18" style="9" customWidth="1"/>
    <col min="12" max="12" width="23.42578125" style="9" customWidth="1"/>
    <col min="13" max="13" width="27" style="9" bestFit="1" customWidth="1"/>
    <col min="14" max="24" width="27" style="9" customWidth="1"/>
    <col min="25" max="25" width="14.85546875" style="12" customWidth="1"/>
    <col min="26" max="26" width="29.7109375" style="74" bestFit="1" customWidth="1"/>
    <col min="27" max="27" width="29.7109375" style="12" customWidth="1"/>
    <col min="28" max="28" width="29.140625" style="12" bestFit="1" customWidth="1"/>
    <col min="29" max="29" width="18.85546875" style="83" customWidth="1"/>
    <col min="30" max="30" width="18.85546875" customWidth="1"/>
  </cols>
  <sheetData>
    <row r="1" spans="1:30" s="11" customFormat="1" ht="118.5" customHeight="1" thickBot="1" x14ac:dyDescent="0.35">
      <c r="A1" s="48" t="s">
        <v>314</v>
      </c>
      <c r="B1" s="49" t="s">
        <v>0</v>
      </c>
      <c r="C1" s="49" t="s">
        <v>1</v>
      </c>
      <c r="D1" s="50" t="s">
        <v>2</v>
      </c>
      <c r="E1" s="45" t="s">
        <v>304</v>
      </c>
      <c r="F1" s="10" t="s">
        <v>300</v>
      </c>
      <c r="G1" s="10" t="s">
        <v>302</v>
      </c>
      <c r="H1" s="10" t="s">
        <v>303</v>
      </c>
      <c r="I1" s="33" t="s">
        <v>305</v>
      </c>
      <c r="J1" s="34" t="s">
        <v>301</v>
      </c>
      <c r="K1" s="10" t="s">
        <v>306</v>
      </c>
      <c r="L1" s="44" t="s">
        <v>307</v>
      </c>
      <c r="M1" s="44" t="s">
        <v>308</v>
      </c>
      <c r="N1" s="34" t="s">
        <v>309</v>
      </c>
      <c r="O1" s="33" t="s">
        <v>310</v>
      </c>
      <c r="P1" s="10" t="s">
        <v>311</v>
      </c>
      <c r="Q1" s="35" t="s">
        <v>341</v>
      </c>
      <c r="R1" s="34" t="s">
        <v>342</v>
      </c>
      <c r="S1" s="60" t="s">
        <v>339</v>
      </c>
      <c r="T1" s="10" t="s">
        <v>343</v>
      </c>
      <c r="U1" s="61" t="s">
        <v>337</v>
      </c>
      <c r="V1" s="10" t="s">
        <v>338</v>
      </c>
      <c r="W1" s="61" t="s">
        <v>372</v>
      </c>
      <c r="X1" s="62" t="s">
        <v>340</v>
      </c>
      <c r="Y1" s="43" t="s">
        <v>312</v>
      </c>
      <c r="Z1" s="72" t="s">
        <v>328</v>
      </c>
      <c r="AA1" s="70" t="s">
        <v>365</v>
      </c>
      <c r="AB1" s="67" t="s">
        <v>329</v>
      </c>
      <c r="AC1" s="81" t="s">
        <v>330</v>
      </c>
      <c r="AD1" s="68" t="s">
        <v>369</v>
      </c>
    </row>
    <row r="2" spans="1:30" ht="19.5" thickBot="1" x14ac:dyDescent="0.35">
      <c r="A2" s="51">
        <v>1</v>
      </c>
      <c r="B2" s="16" t="s">
        <v>3</v>
      </c>
      <c r="C2" s="1" t="s">
        <v>4</v>
      </c>
      <c r="D2" s="52" t="s">
        <v>5</v>
      </c>
      <c r="E2" s="46"/>
      <c r="F2" s="13"/>
      <c r="G2" s="13"/>
      <c r="H2" s="14"/>
      <c r="I2" s="13"/>
      <c r="J2" s="13"/>
      <c r="K2" s="15"/>
      <c r="L2" s="15"/>
      <c r="M2" s="57"/>
      <c r="N2" s="57"/>
      <c r="O2" s="57"/>
      <c r="P2" s="57"/>
      <c r="Q2" s="7"/>
      <c r="R2" s="7"/>
      <c r="S2" s="7"/>
      <c r="T2" s="7"/>
      <c r="U2" s="7"/>
      <c r="V2" s="7"/>
      <c r="W2" s="7"/>
      <c r="X2" s="63"/>
      <c r="Y2" s="65">
        <f>SUM(E2:X2)</f>
        <v>0</v>
      </c>
      <c r="Z2" s="73">
        <f>F2+G2+H2+K2+P2+T2+V2+X2</f>
        <v>0</v>
      </c>
      <c r="AA2" s="71">
        <f>IF(Z2=0,0,1)</f>
        <v>0</v>
      </c>
      <c r="AB2" s="66">
        <f t="shared" ref="AB2:AB22" si="0">I2+O2+W2+U2</f>
        <v>0</v>
      </c>
      <c r="AC2" s="82">
        <f t="shared" ref="AC2:AC22" si="1">J2+R2+N2</f>
        <v>0</v>
      </c>
      <c r="AD2" s="69">
        <f>IF(AC2=0,0,1)</f>
        <v>0</v>
      </c>
    </row>
    <row r="3" spans="1:30" ht="19.5" thickBot="1" x14ac:dyDescent="0.35">
      <c r="A3" s="51">
        <v>1</v>
      </c>
      <c r="B3" s="17" t="s">
        <v>6</v>
      </c>
      <c r="C3" s="1" t="s">
        <v>7</v>
      </c>
      <c r="D3" s="52" t="s">
        <v>8</v>
      </c>
      <c r="E3" s="46"/>
      <c r="F3" s="13">
        <v>1</v>
      </c>
      <c r="G3" s="13"/>
      <c r="H3" s="14"/>
      <c r="I3" s="13"/>
      <c r="J3" s="13"/>
      <c r="K3" s="15"/>
      <c r="L3" s="15"/>
      <c r="M3" s="57">
        <v>1</v>
      </c>
      <c r="N3" s="57"/>
      <c r="O3" s="57"/>
      <c r="P3" s="57"/>
      <c r="Q3" s="7"/>
      <c r="R3" s="7"/>
      <c r="S3" s="7"/>
      <c r="T3" s="7"/>
      <c r="U3" s="7"/>
      <c r="V3" s="7"/>
      <c r="W3" s="7"/>
      <c r="X3" s="63"/>
      <c r="Y3" s="65">
        <f t="shared" ref="Y3:Y66" si="2">SUM(E3:X3)</f>
        <v>2</v>
      </c>
      <c r="Z3" s="73">
        <f t="shared" ref="Z3:Z66" si="3">F3+G3+H3+K3+P3+T3+V3+X3</f>
        <v>1</v>
      </c>
      <c r="AA3" s="71">
        <f t="shared" ref="AA3:AA66" si="4">IF(Z3=0,0,1)</f>
        <v>1</v>
      </c>
      <c r="AB3" s="66">
        <f t="shared" ref="AB3:AB66" si="5">I3+O3+W3+U3</f>
        <v>0</v>
      </c>
      <c r="AC3" s="82">
        <f t="shared" ref="AC3:AC66" si="6">J3+R3+N3</f>
        <v>0</v>
      </c>
      <c r="AD3" s="69">
        <f t="shared" ref="AD3:AD66" si="7">IF(AC3=0,0,1)</f>
        <v>0</v>
      </c>
    </row>
    <row r="4" spans="1:30" ht="19.5" thickBot="1" x14ac:dyDescent="0.35">
      <c r="A4" s="51">
        <v>1</v>
      </c>
      <c r="B4" s="16" t="s">
        <v>9</v>
      </c>
      <c r="C4" s="1" t="s">
        <v>7</v>
      </c>
      <c r="D4" s="52" t="s">
        <v>10</v>
      </c>
      <c r="E4" s="46"/>
      <c r="F4" s="13"/>
      <c r="G4" s="13"/>
      <c r="H4" s="14"/>
      <c r="I4" s="13"/>
      <c r="J4" s="13"/>
      <c r="K4" s="15"/>
      <c r="L4" s="15"/>
      <c r="M4" s="57"/>
      <c r="N4" s="57"/>
      <c r="O4" s="57"/>
      <c r="P4" s="57"/>
      <c r="Q4" s="7"/>
      <c r="R4" s="7"/>
      <c r="S4" s="7"/>
      <c r="T4" s="7"/>
      <c r="U4" s="7"/>
      <c r="V4" s="7"/>
      <c r="W4" s="7"/>
      <c r="X4" s="63"/>
      <c r="Y4" s="65">
        <f t="shared" si="2"/>
        <v>0</v>
      </c>
      <c r="Z4" s="73">
        <f t="shared" si="3"/>
        <v>0</v>
      </c>
      <c r="AA4" s="71">
        <f t="shared" si="4"/>
        <v>0</v>
      </c>
      <c r="AB4" s="66">
        <f t="shared" si="5"/>
        <v>0</v>
      </c>
      <c r="AC4" s="82">
        <f t="shared" si="6"/>
        <v>0</v>
      </c>
      <c r="AD4" s="69">
        <f t="shared" si="7"/>
        <v>0</v>
      </c>
    </row>
    <row r="5" spans="1:30" ht="19.5" thickBot="1" x14ac:dyDescent="0.35">
      <c r="A5" s="51">
        <v>1</v>
      </c>
      <c r="B5" s="16" t="s">
        <v>11</v>
      </c>
      <c r="C5" s="1" t="s">
        <v>12</v>
      </c>
      <c r="D5" s="52" t="s">
        <v>13</v>
      </c>
      <c r="E5" s="46">
        <v>1</v>
      </c>
      <c r="F5" s="13"/>
      <c r="G5" s="13"/>
      <c r="H5" s="14"/>
      <c r="I5" s="13">
        <v>1</v>
      </c>
      <c r="J5" s="13"/>
      <c r="K5" s="15"/>
      <c r="L5" s="15"/>
      <c r="M5" s="57"/>
      <c r="N5" s="57"/>
      <c r="O5" s="57">
        <v>1</v>
      </c>
      <c r="P5" s="57"/>
      <c r="Q5" s="7"/>
      <c r="R5" s="7"/>
      <c r="S5" s="7"/>
      <c r="T5" s="7"/>
      <c r="U5" s="7"/>
      <c r="V5" s="7"/>
      <c r="W5" s="7"/>
      <c r="X5" s="63"/>
      <c r="Y5" s="65">
        <f t="shared" si="2"/>
        <v>3</v>
      </c>
      <c r="Z5" s="73">
        <f t="shared" si="3"/>
        <v>0</v>
      </c>
      <c r="AA5" s="71">
        <f t="shared" si="4"/>
        <v>0</v>
      </c>
      <c r="AB5" s="66">
        <f t="shared" si="5"/>
        <v>2</v>
      </c>
      <c r="AC5" s="82">
        <f t="shared" si="6"/>
        <v>0</v>
      </c>
      <c r="AD5" s="69">
        <f t="shared" si="7"/>
        <v>0</v>
      </c>
    </row>
    <row r="6" spans="1:30" ht="19.5" thickBot="1" x14ac:dyDescent="0.35">
      <c r="A6" s="51">
        <v>1</v>
      </c>
      <c r="B6" s="31" t="s">
        <v>327</v>
      </c>
      <c r="C6" s="1" t="s">
        <v>14</v>
      </c>
      <c r="D6" s="52" t="s">
        <v>15</v>
      </c>
      <c r="E6" s="46"/>
      <c r="F6" s="13"/>
      <c r="G6" s="13"/>
      <c r="H6" s="14"/>
      <c r="I6" s="13"/>
      <c r="J6" s="13"/>
      <c r="K6" s="15"/>
      <c r="L6" s="15"/>
      <c r="M6" s="57">
        <v>1</v>
      </c>
      <c r="N6" s="57"/>
      <c r="O6" s="57">
        <v>1</v>
      </c>
      <c r="P6" s="57"/>
      <c r="Q6" s="7"/>
      <c r="R6" s="7"/>
      <c r="S6" s="7"/>
      <c r="T6" s="7"/>
      <c r="U6" s="7"/>
      <c r="V6" s="7"/>
      <c r="W6" s="7"/>
      <c r="X6" s="63"/>
      <c r="Y6" s="65">
        <f t="shared" si="2"/>
        <v>2</v>
      </c>
      <c r="Z6" s="73">
        <f t="shared" si="3"/>
        <v>0</v>
      </c>
      <c r="AA6" s="71">
        <f t="shared" si="4"/>
        <v>0</v>
      </c>
      <c r="AB6" s="66">
        <f t="shared" si="5"/>
        <v>1</v>
      </c>
      <c r="AC6" s="82">
        <f t="shared" si="6"/>
        <v>0</v>
      </c>
      <c r="AD6" s="69">
        <f t="shared" si="7"/>
        <v>0</v>
      </c>
    </row>
    <row r="7" spans="1:30" ht="19.5" thickBot="1" x14ac:dyDescent="0.35">
      <c r="A7" s="51">
        <v>1</v>
      </c>
      <c r="B7" s="16" t="s">
        <v>16</v>
      </c>
      <c r="C7" s="1" t="s">
        <v>17</v>
      </c>
      <c r="D7" s="52" t="s">
        <v>18</v>
      </c>
      <c r="E7" s="46">
        <v>1</v>
      </c>
      <c r="F7" s="13"/>
      <c r="G7" s="13"/>
      <c r="H7" s="14"/>
      <c r="I7" s="13"/>
      <c r="J7" s="13"/>
      <c r="K7" s="15"/>
      <c r="L7" s="15"/>
      <c r="M7" s="57"/>
      <c r="N7" s="57"/>
      <c r="O7" s="57">
        <v>1</v>
      </c>
      <c r="P7" s="57"/>
      <c r="Q7" s="7"/>
      <c r="R7" s="7"/>
      <c r="S7" s="7"/>
      <c r="T7" s="7"/>
      <c r="U7" s="7"/>
      <c r="V7" s="7"/>
      <c r="W7" s="7"/>
      <c r="X7" s="63"/>
      <c r="Y7" s="65">
        <f t="shared" si="2"/>
        <v>2</v>
      </c>
      <c r="Z7" s="73">
        <f t="shared" si="3"/>
        <v>0</v>
      </c>
      <c r="AA7" s="71">
        <f t="shared" si="4"/>
        <v>0</v>
      </c>
      <c r="AB7" s="66">
        <f t="shared" si="5"/>
        <v>1</v>
      </c>
      <c r="AC7" s="82">
        <f t="shared" si="6"/>
        <v>0</v>
      </c>
      <c r="AD7" s="69">
        <f t="shared" si="7"/>
        <v>0</v>
      </c>
    </row>
    <row r="8" spans="1:30" ht="19.5" thickBot="1" x14ac:dyDescent="0.35">
      <c r="A8" s="51">
        <v>1</v>
      </c>
      <c r="B8" s="16" t="s">
        <v>19</v>
      </c>
      <c r="C8" s="1" t="s">
        <v>20</v>
      </c>
      <c r="D8" s="52" t="s">
        <v>21</v>
      </c>
      <c r="E8" s="46"/>
      <c r="F8" s="13"/>
      <c r="G8" s="13"/>
      <c r="H8" s="14"/>
      <c r="I8" s="13"/>
      <c r="J8" s="13"/>
      <c r="K8" s="15"/>
      <c r="L8" s="15"/>
      <c r="M8" s="57"/>
      <c r="N8" s="57"/>
      <c r="O8" s="57"/>
      <c r="P8" s="57"/>
      <c r="Q8" s="7"/>
      <c r="R8" s="7"/>
      <c r="S8" s="7"/>
      <c r="T8" s="7"/>
      <c r="U8" s="7"/>
      <c r="V8" s="7"/>
      <c r="W8" s="7"/>
      <c r="X8" s="63"/>
      <c r="Y8" s="65">
        <f t="shared" si="2"/>
        <v>0</v>
      </c>
      <c r="Z8" s="73">
        <f t="shared" si="3"/>
        <v>0</v>
      </c>
      <c r="AA8" s="71">
        <f t="shared" si="4"/>
        <v>0</v>
      </c>
      <c r="AB8" s="66">
        <f t="shared" si="5"/>
        <v>0</v>
      </c>
      <c r="AC8" s="82">
        <f t="shared" si="6"/>
        <v>0</v>
      </c>
      <c r="AD8" s="69">
        <f t="shared" si="7"/>
        <v>0</v>
      </c>
    </row>
    <row r="9" spans="1:30" ht="19.5" thickBot="1" x14ac:dyDescent="0.35">
      <c r="A9" s="51">
        <v>1</v>
      </c>
      <c r="B9" s="18" t="s">
        <v>22</v>
      </c>
      <c r="C9" s="2" t="s">
        <v>23</v>
      </c>
      <c r="D9" s="53" t="s">
        <v>24</v>
      </c>
      <c r="E9" s="46">
        <v>1</v>
      </c>
      <c r="F9" s="13"/>
      <c r="G9" s="13"/>
      <c r="H9" s="14"/>
      <c r="I9" s="13">
        <v>1</v>
      </c>
      <c r="J9" s="13"/>
      <c r="K9" s="15">
        <v>1</v>
      </c>
      <c r="L9" s="15"/>
      <c r="M9" s="57"/>
      <c r="N9" s="57"/>
      <c r="O9" s="57">
        <v>1</v>
      </c>
      <c r="P9" s="57"/>
      <c r="Q9" s="7"/>
      <c r="R9" s="7"/>
      <c r="S9" s="7"/>
      <c r="T9" s="7"/>
      <c r="U9" s="7"/>
      <c r="V9" s="7"/>
      <c r="W9" s="7"/>
      <c r="X9" s="63"/>
      <c r="Y9" s="65">
        <f t="shared" si="2"/>
        <v>4</v>
      </c>
      <c r="Z9" s="73">
        <f t="shared" si="3"/>
        <v>1</v>
      </c>
      <c r="AA9" s="71">
        <f t="shared" si="4"/>
        <v>1</v>
      </c>
      <c r="AB9" s="66">
        <f t="shared" si="5"/>
        <v>2</v>
      </c>
      <c r="AC9" s="82">
        <f t="shared" si="6"/>
        <v>0</v>
      </c>
      <c r="AD9" s="69">
        <f t="shared" si="7"/>
        <v>0</v>
      </c>
    </row>
    <row r="10" spans="1:30" ht="19.5" thickBot="1" x14ac:dyDescent="0.35">
      <c r="A10" s="51">
        <v>1</v>
      </c>
      <c r="B10" s="19"/>
      <c r="C10" s="1" t="s">
        <v>25</v>
      </c>
      <c r="D10" s="52" t="s">
        <v>26</v>
      </c>
      <c r="E10" s="46">
        <v>1</v>
      </c>
      <c r="F10" s="13">
        <v>1</v>
      </c>
      <c r="G10" s="13"/>
      <c r="H10" s="14"/>
      <c r="I10" s="13">
        <v>1</v>
      </c>
      <c r="J10" s="13">
        <v>1</v>
      </c>
      <c r="K10" s="15"/>
      <c r="L10" s="15">
        <v>1</v>
      </c>
      <c r="M10" s="57"/>
      <c r="N10" s="57"/>
      <c r="O10" s="57"/>
      <c r="P10" s="57"/>
      <c r="Q10" s="7"/>
      <c r="R10" s="7"/>
      <c r="S10" s="7"/>
      <c r="T10" s="7"/>
      <c r="U10" s="7"/>
      <c r="V10" s="7"/>
      <c r="W10" s="7"/>
      <c r="X10" s="63"/>
      <c r="Y10" s="65">
        <f t="shared" si="2"/>
        <v>5</v>
      </c>
      <c r="Z10" s="73">
        <f t="shared" si="3"/>
        <v>1</v>
      </c>
      <c r="AA10" s="71">
        <f t="shared" si="4"/>
        <v>1</v>
      </c>
      <c r="AB10" s="66">
        <f t="shared" si="5"/>
        <v>1</v>
      </c>
      <c r="AC10" s="82">
        <f t="shared" si="6"/>
        <v>1</v>
      </c>
      <c r="AD10" s="69">
        <f t="shared" si="7"/>
        <v>1</v>
      </c>
    </row>
    <row r="11" spans="1:30" ht="19.5" thickBot="1" x14ac:dyDescent="0.35">
      <c r="A11" s="51">
        <v>1</v>
      </c>
      <c r="B11" s="20" t="s">
        <v>27</v>
      </c>
      <c r="C11" s="3" t="s">
        <v>28</v>
      </c>
      <c r="D11" s="54" t="s">
        <v>29</v>
      </c>
      <c r="E11" s="46"/>
      <c r="F11" s="13"/>
      <c r="G11" s="13"/>
      <c r="H11" s="14">
        <v>1</v>
      </c>
      <c r="I11" s="13">
        <v>1</v>
      </c>
      <c r="J11" s="13"/>
      <c r="K11" s="15"/>
      <c r="L11" s="15"/>
      <c r="M11" s="57"/>
      <c r="N11" s="57"/>
      <c r="O11" s="57">
        <v>1</v>
      </c>
      <c r="P11" s="57"/>
      <c r="Q11" s="7"/>
      <c r="R11" s="7"/>
      <c r="S11" s="7"/>
      <c r="T11" s="7"/>
      <c r="U11" s="7"/>
      <c r="V11" s="7"/>
      <c r="W11" s="7"/>
      <c r="X11" s="63"/>
      <c r="Y11" s="65">
        <f t="shared" si="2"/>
        <v>3</v>
      </c>
      <c r="Z11" s="73">
        <f t="shared" si="3"/>
        <v>1</v>
      </c>
      <c r="AA11" s="71">
        <f t="shared" si="4"/>
        <v>1</v>
      </c>
      <c r="AB11" s="66">
        <f t="shared" si="5"/>
        <v>2</v>
      </c>
      <c r="AC11" s="82">
        <f t="shared" si="6"/>
        <v>0</v>
      </c>
      <c r="AD11" s="69">
        <f t="shared" si="7"/>
        <v>0</v>
      </c>
    </row>
    <row r="12" spans="1:30" ht="19.5" thickBot="1" x14ac:dyDescent="0.35">
      <c r="A12" s="51">
        <v>1</v>
      </c>
      <c r="B12" s="16" t="s">
        <v>30</v>
      </c>
      <c r="C12" s="1" t="s">
        <v>31</v>
      </c>
      <c r="D12" s="52" t="s">
        <v>32</v>
      </c>
      <c r="E12" s="46"/>
      <c r="F12" s="13"/>
      <c r="G12" s="13"/>
      <c r="H12" s="14"/>
      <c r="I12" s="13">
        <v>1</v>
      </c>
      <c r="J12" s="13"/>
      <c r="K12" s="15"/>
      <c r="L12" s="15"/>
      <c r="M12" s="57">
        <v>1</v>
      </c>
      <c r="N12" s="57"/>
      <c r="O12" s="57"/>
      <c r="P12" s="57"/>
      <c r="Q12" s="7"/>
      <c r="R12" s="7"/>
      <c r="S12" s="7"/>
      <c r="T12" s="7"/>
      <c r="U12" s="7"/>
      <c r="V12" s="7"/>
      <c r="W12" s="7"/>
      <c r="X12" s="63"/>
      <c r="Y12" s="65">
        <f t="shared" si="2"/>
        <v>2</v>
      </c>
      <c r="Z12" s="73">
        <f t="shared" si="3"/>
        <v>0</v>
      </c>
      <c r="AA12" s="71">
        <f t="shared" si="4"/>
        <v>0</v>
      </c>
      <c r="AB12" s="66">
        <f t="shared" si="5"/>
        <v>1</v>
      </c>
      <c r="AC12" s="82">
        <f t="shared" si="6"/>
        <v>0</v>
      </c>
      <c r="AD12" s="69">
        <f t="shared" si="7"/>
        <v>0</v>
      </c>
    </row>
    <row r="13" spans="1:30" ht="19.5" thickBot="1" x14ac:dyDescent="0.35">
      <c r="A13" s="51">
        <v>1</v>
      </c>
      <c r="B13" s="16"/>
      <c r="C13" s="1" t="s">
        <v>33</v>
      </c>
      <c r="D13" s="52" t="s">
        <v>34</v>
      </c>
      <c r="E13" s="46">
        <v>1</v>
      </c>
      <c r="F13" s="13"/>
      <c r="G13" s="13"/>
      <c r="H13" s="14">
        <v>1</v>
      </c>
      <c r="I13" s="13">
        <v>1</v>
      </c>
      <c r="J13" s="13">
        <v>1</v>
      </c>
      <c r="K13" s="15"/>
      <c r="L13" s="15">
        <v>1</v>
      </c>
      <c r="M13" s="57">
        <v>1</v>
      </c>
      <c r="N13" s="57">
        <v>1</v>
      </c>
      <c r="O13" s="57">
        <v>1</v>
      </c>
      <c r="P13" s="57">
        <v>1</v>
      </c>
      <c r="Q13" s="7"/>
      <c r="R13" s="7"/>
      <c r="S13" s="7"/>
      <c r="T13" s="7"/>
      <c r="U13" s="7"/>
      <c r="V13" s="7"/>
      <c r="W13" s="7"/>
      <c r="X13" s="63"/>
      <c r="Y13" s="65">
        <f t="shared" si="2"/>
        <v>9</v>
      </c>
      <c r="Z13" s="73">
        <f t="shared" si="3"/>
        <v>2</v>
      </c>
      <c r="AA13" s="71">
        <f t="shared" si="4"/>
        <v>1</v>
      </c>
      <c r="AB13" s="66">
        <f t="shared" si="5"/>
        <v>2</v>
      </c>
      <c r="AC13" s="82">
        <f t="shared" si="6"/>
        <v>2</v>
      </c>
      <c r="AD13" s="69">
        <f t="shared" si="7"/>
        <v>1</v>
      </c>
    </row>
    <row r="14" spans="1:30" ht="19.5" thickBot="1" x14ac:dyDescent="0.35">
      <c r="A14" s="51">
        <v>1</v>
      </c>
      <c r="B14" s="16" t="s">
        <v>35</v>
      </c>
      <c r="C14" s="1" t="s">
        <v>36</v>
      </c>
      <c r="D14" s="52" t="s">
        <v>37</v>
      </c>
      <c r="E14" s="46"/>
      <c r="F14" s="13"/>
      <c r="G14" s="13"/>
      <c r="H14" s="14"/>
      <c r="I14" s="13"/>
      <c r="J14" s="13"/>
      <c r="K14" s="15"/>
      <c r="L14" s="15"/>
      <c r="M14" s="57"/>
      <c r="N14" s="57"/>
      <c r="O14" s="57"/>
      <c r="P14" s="57"/>
      <c r="Q14" s="7"/>
      <c r="R14" s="7"/>
      <c r="S14" s="7"/>
      <c r="T14" s="7"/>
      <c r="U14" s="7"/>
      <c r="V14" s="7"/>
      <c r="W14" s="7"/>
      <c r="X14" s="63"/>
      <c r="Y14" s="65">
        <f t="shared" si="2"/>
        <v>0</v>
      </c>
      <c r="Z14" s="73">
        <f t="shared" si="3"/>
        <v>0</v>
      </c>
      <c r="AA14" s="71">
        <f t="shared" si="4"/>
        <v>0</v>
      </c>
      <c r="AB14" s="66">
        <f t="shared" si="5"/>
        <v>0</v>
      </c>
      <c r="AC14" s="82">
        <f t="shared" si="6"/>
        <v>0</v>
      </c>
      <c r="AD14" s="69">
        <f t="shared" si="7"/>
        <v>0</v>
      </c>
    </row>
    <row r="15" spans="1:30" ht="19.5" thickBot="1" x14ac:dyDescent="0.35">
      <c r="A15" s="51">
        <v>1</v>
      </c>
      <c r="B15" s="16" t="s">
        <v>38</v>
      </c>
      <c r="C15" s="1" t="s">
        <v>39</v>
      </c>
      <c r="D15" s="52" t="s">
        <v>40</v>
      </c>
      <c r="E15" s="46">
        <v>1</v>
      </c>
      <c r="F15" s="13">
        <v>1</v>
      </c>
      <c r="G15" s="13"/>
      <c r="H15" s="14"/>
      <c r="I15" s="13"/>
      <c r="J15" s="13"/>
      <c r="K15" s="15"/>
      <c r="L15" s="15"/>
      <c r="M15" s="57"/>
      <c r="N15" s="57"/>
      <c r="O15" s="57">
        <v>1</v>
      </c>
      <c r="P15" s="57"/>
      <c r="Q15" s="7"/>
      <c r="R15" s="7"/>
      <c r="S15" s="7"/>
      <c r="T15" s="7"/>
      <c r="U15" s="7"/>
      <c r="V15" s="7"/>
      <c r="W15" s="7"/>
      <c r="X15" s="63"/>
      <c r="Y15" s="65">
        <f t="shared" si="2"/>
        <v>3</v>
      </c>
      <c r="Z15" s="73">
        <f t="shared" si="3"/>
        <v>1</v>
      </c>
      <c r="AA15" s="71">
        <f t="shared" si="4"/>
        <v>1</v>
      </c>
      <c r="AB15" s="66">
        <f t="shared" si="5"/>
        <v>1</v>
      </c>
      <c r="AC15" s="82">
        <f t="shared" si="6"/>
        <v>0</v>
      </c>
      <c r="AD15" s="69">
        <f t="shared" si="7"/>
        <v>0</v>
      </c>
    </row>
    <row r="16" spans="1:30" ht="19.5" thickBot="1" x14ac:dyDescent="0.35">
      <c r="A16" s="51">
        <v>1</v>
      </c>
      <c r="B16" s="16" t="s">
        <v>41</v>
      </c>
      <c r="C16" s="1" t="s">
        <v>42</v>
      </c>
      <c r="D16" s="52" t="s">
        <v>43</v>
      </c>
      <c r="E16" s="46"/>
      <c r="F16" s="13"/>
      <c r="G16" s="13">
        <v>1</v>
      </c>
      <c r="H16" s="14"/>
      <c r="I16" s="13">
        <v>1</v>
      </c>
      <c r="J16" s="13"/>
      <c r="K16" s="15"/>
      <c r="L16" s="15"/>
      <c r="M16" s="57">
        <v>1</v>
      </c>
      <c r="N16" s="57"/>
      <c r="O16" s="57"/>
      <c r="P16" s="57"/>
      <c r="Q16" s="7"/>
      <c r="R16" s="7"/>
      <c r="S16" s="7"/>
      <c r="T16" s="7"/>
      <c r="U16" s="7"/>
      <c r="V16" s="7"/>
      <c r="W16" s="7"/>
      <c r="X16" s="63"/>
      <c r="Y16" s="65">
        <f t="shared" si="2"/>
        <v>3</v>
      </c>
      <c r="Z16" s="73">
        <f t="shared" si="3"/>
        <v>1</v>
      </c>
      <c r="AA16" s="71">
        <f t="shared" si="4"/>
        <v>1</v>
      </c>
      <c r="AB16" s="66">
        <f t="shared" si="5"/>
        <v>1</v>
      </c>
      <c r="AC16" s="82">
        <f t="shared" si="6"/>
        <v>0</v>
      </c>
      <c r="AD16" s="69">
        <f t="shared" si="7"/>
        <v>0</v>
      </c>
    </row>
    <row r="17" spans="1:30" ht="19.5" thickBot="1" x14ac:dyDescent="0.35">
      <c r="A17" s="51">
        <v>1</v>
      </c>
      <c r="B17" s="16" t="s">
        <v>44</v>
      </c>
      <c r="C17" s="1" t="s">
        <v>45</v>
      </c>
      <c r="D17" s="52" t="s">
        <v>46</v>
      </c>
      <c r="E17" s="46">
        <v>1</v>
      </c>
      <c r="F17" s="13"/>
      <c r="G17" s="13">
        <v>1</v>
      </c>
      <c r="H17" s="15"/>
      <c r="I17" s="13">
        <v>1</v>
      </c>
      <c r="J17" s="13"/>
      <c r="K17" s="15"/>
      <c r="L17" s="15"/>
      <c r="M17" s="57">
        <v>1</v>
      </c>
      <c r="N17" s="57"/>
      <c r="O17" s="57">
        <v>1</v>
      </c>
      <c r="P17" s="57"/>
      <c r="Q17" s="7"/>
      <c r="R17" s="7"/>
      <c r="S17" s="7"/>
      <c r="T17" s="7"/>
      <c r="U17" s="7"/>
      <c r="V17" s="7"/>
      <c r="W17" s="7"/>
      <c r="X17" s="63"/>
      <c r="Y17" s="65">
        <f t="shared" si="2"/>
        <v>5</v>
      </c>
      <c r="Z17" s="73">
        <f t="shared" si="3"/>
        <v>1</v>
      </c>
      <c r="AA17" s="71">
        <f t="shared" si="4"/>
        <v>1</v>
      </c>
      <c r="AB17" s="66">
        <f t="shared" si="5"/>
        <v>2</v>
      </c>
      <c r="AC17" s="82">
        <f t="shared" si="6"/>
        <v>0</v>
      </c>
      <c r="AD17" s="69">
        <f t="shared" si="7"/>
        <v>0</v>
      </c>
    </row>
    <row r="18" spans="1:30" ht="19.5" thickBot="1" x14ac:dyDescent="0.35">
      <c r="A18" s="51">
        <v>1</v>
      </c>
      <c r="B18" s="16" t="s">
        <v>47</v>
      </c>
      <c r="C18" s="1" t="s">
        <v>48</v>
      </c>
      <c r="D18" s="52" t="s">
        <v>49</v>
      </c>
      <c r="E18" s="46"/>
      <c r="F18" s="13"/>
      <c r="G18" s="13">
        <v>1</v>
      </c>
      <c r="H18" s="15">
        <v>1</v>
      </c>
      <c r="I18" s="13"/>
      <c r="J18" s="13"/>
      <c r="K18" s="15"/>
      <c r="L18" s="15"/>
      <c r="M18" s="57"/>
      <c r="N18" s="57"/>
      <c r="O18" s="57">
        <v>1</v>
      </c>
      <c r="P18" s="57"/>
      <c r="Q18" s="7"/>
      <c r="R18" s="7"/>
      <c r="S18" s="7"/>
      <c r="T18" s="7"/>
      <c r="U18" s="7"/>
      <c r="V18" s="7"/>
      <c r="W18" s="7"/>
      <c r="X18" s="63"/>
      <c r="Y18" s="65">
        <f t="shared" si="2"/>
        <v>3</v>
      </c>
      <c r="Z18" s="73">
        <f t="shared" si="3"/>
        <v>2</v>
      </c>
      <c r="AA18" s="71">
        <f t="shared" si="4"/>
        <v>1</v>
      </c>
      <c r="AB18" s="66">
        <f t="shared" si="5"/>
        <v>1</v>
      </c>
      <c r="AC18" s="82">
        <f t="shared" si="6"/>
        <v>0</v>
      </c>
      <c r="AD18" s="69">
        <f t="shared" si="7"/>
        <v>0</v>
      </c>
    </row>
    <row r="19" spans="1:30" ht="19.5" thickBot="1" x14ac:dyDescent="0.35">
      <c r="A19" s="51">
        <v>1</v>
      </c>
      <c r="B19" s="16" t="s">
        <v>50</v>
      </c>
      <c r="C19" s="1" t="s">
        <v>51</v>
      </c>
      <c r="D19" s="52" t="s">
        <v>52</v>
      </c>
      <c r="E19" s="46"/>
      <c r="F19" s="13"/>
      <c r="G19" s="13"/>
      <c r="H19" s="15"/>
      <c r="I19" s="13"/>
      <c r="J19" s="13"/>
      <c r="K19" s="15"/>
      <c r="L19" s="15"/>
      <c r="M19" s="57"/>
      <c r="N19" s="57"/>
      <c r="O19" s="57"/>
      <c r="P19" s="57"/>
      <c r="Q19" s="7"/>
      <c r="R19" s="7"/>
      <c r="S19" s="7"/>
      <c r="T19" s="7"/>
      <c r="U19" s="7"/>
      <c r="V19" s="7"/>
      <c r="W19" s="7"/>
      <c r="X19" s="63"/>
      <c r="Y19" s="65">
        <f t="shared" si="2"/>
        <v>0</v>
      </c>
      <c r="Z19" s="73">
        <f t="shared" si="3"/>
        <v>0</v>
      </c>
      <c r="AA19" s="71">
        <f t="shared" si="4"/>
        <v>0</v>
      </c>
      <c r="AB19" s="66">
        <f t="shared" si="5"/>
        <v>0</v>
      </c>
      <c r="AC19" s="82">
        <f t="shared" si="6"/>
        <v>0</v>
      </c>
      <c r="AD19" s="69">
        <f t="shared" si="7"/>
        <v>0</v>
      </c>
    </row>
    <row r="20" spans="1:30" ht="19.5" thickBot="1" x14ac:dyDescent="0.35">
      <c r="A20" s="51">
        <v>1</v>
      </c>
      <c r="B20" s="16" t="s">
        <v>53</v>
      </c>
      <c r="C20" s="1" t="s">
        <v>54</v>
      </c>
      <c r="D20" s="52" t="s">
        <v>55</v>
      </c>
      <c r="E20" s="46"/>
      <c r="F20" s="13"/>
      <c r="G20" s="13"/>
      <c r="H20" s="15"/>
      <c r="I20" s="13"/>
      <c r="J20" s="13"/>
      <c r="K20" s="15"/>
      <c r="L20" s="15"/>
      <c r="M20" s="57"/>
      <c r="N20" s="57"/>
      <c r="O20" s="57"/>
      <c r="P20" s="57"/>
      <c r="Q20" s="7"/>
      <c r="R20" s="7"/>
      <c r="S20" s="7"/>
      <c r="T20" s="7"/>
      <c r="U20" s="7"/>
      <c r="V20" s="7"/>
      <c r="W20" s="7"/>
      <c r="X20" s="63"/>
      <c r="Y20" s="65">
        <f t="shared" si="2"/>
        <v>0</v>
      </c>
      <c r="Z20" s="73">
        <f t="shared" si="3"/>
        <v>0</v>
      </c>
      <c r="AA20" s="71">
        <f t="shared" si="4"/>
        <v>0</v>
      </c>
      <c r="AB20" s="66">
        <f t="shared" si="5"/>
        <v>0</v>
      </c>
      <c r="AC20" s="82">
        <f t="shared" si="6"/>
        <v>0</v>
      </c>
      <c r="AD20" s="69">
        <f t="shared" si="7"/>
        <v>0</v>
      </c>
    </row>
    <row r="21" spans="1:30" ht="19.5" thickBot="1" x14ac:dyDescent="0.35">
      <c r="A21" s="51">
        <v>1</v>
      </c>
      <c r="B21" s="16" t="s">
        <v>56</v>
      </c>
      <c r="C21" s="1" t="s">
        <v>57</v>
      </c>
      <c r="D21" s="52" t="s">
        <v>58</v>
      </c>
      <c r="E21" s="46"/>
      <c r="F21" s="13"/>
      <c r="G21" s="13"/>
      <c r="H21" s="15"/>
      <c r="I21" s="13"/>
      <c r="J21" s="13"/>
      <c r="K21" s="15"/>
      <c r="L21" s="15"/>
      <c r="M21" s="57"/>
      <c r="N21" s="57"/>
      <c r="O21" s="57"/>
      <c r="P21" s="57"/>
      <c r="Q21" s="7"/>
      <c r="R21" s="7"/>
      <c r="S21" s="7"/>
      <c r="T21" s="7"/>
      <c r="U21" s="7"/>
      <c r="V21" s="7"/>
      <c r="W21" s="7"/>
      <c r="X21" s="63"/>
      <c r="Y21" s="65">
        <f t="shared" si="2"/>
        <v>0</v>
      </c>
      <c r="Z21" s="73">
        <f t="shared" si="3"/>
        <v>0</v>
      </c>
      <c r="AA21" s="71">
        <f t="shared" si="4"/>
        <v>0</v>
      </c>
      <c r="AB21" s="66">
        <f t="shared" si="5"/>
        <v>0</v>
      </c>
      <c r="AC21" s="82">
        <f t="shared" si="6"/>
        <v>0</v>
      </c>
      <c r="AD21" s="69">
        <f t="shared" si="7"/>
        <v>0</v>
      </c>
    </row>
    <row r="22" spans="1:30" ht="19.5" thickBot="1" x14ac:dyDescent="0.35">
      <c r="A22" s="51">
        <v>1</v>
      </c>
      <c r="B22" s="16" t="s">
        <v>59</v>
      </c>
      <c r="C22" s="1" t="s">
        <v>60</v>
      </c>
      <c r="D22" s="52" t="s">
        <v>61</v>
      </c>
      <c r="E22" s="46"/>
      <c r="F22" s="13"/>
      <c r="G22" s="13">
        <v>1</v>
      </c>
      <c r="H22" s="15"/>
      <c r="I22" s="13"/>
      <c r="J22" s="13"/>
      <c r="K22" s="15"/>
      <c r="L22" s="15"/>
      <c r="M22" s="57"/>
      <c r="N22" s="57"/>
      <c r="O22" s="57"/>
      <c r="P22" s="57"/>
      <c r="Q22" s="7"/>
      <c r="R22" s="7"/>
      <c r="S22" s="7"/>
      <c r="T22" s="7"/>
      <c r="U22" s="7"/>
      <c r="V22" s="7"/>
      <c r="W22" s="7"/>
      <c r="X22" s="63"/>
      <c r="Y22" s="65">
        <f t="shared" si="2"/>
        <v>1</v>
      </c>
      <c r="Z22" s="73">
        <f t="shared" si="3"/>
        <v>1</v>
      </c>
      <c r="AA22" s="71">
        <f t="shared" si="4"/>
        <v>1</v>
      </c>
      <c r="AB22" s="66">
        <f t="shared" si="5"/>
        <v>0</v>
      </c>
      <c r="AC22" s="82">
        <f t="shared" si="6"/>
        <v>0</v>
      </c>
      <c r="AD22" s="69">
        <f t="shared" si="7"/>
        <v>0</v>
      </c>
    </row>
    <row r="23" spans="1:30" ht="19.5" thickBot="1" x14ac:dyDescent="0.35">
      <c r="A23" s="51">
        <v>1</v>
      </c>
      <c r="B23" s="126" t="s">
        <v>377</v>
      </c>
      <c r="C23" s="42" t="s">
        <v>378</v>
      </c>
      <c r="D23" s="127" t="s">
        <v>379</v>
      </c>
      <c r="E23" s="46"/>
      <c r="F23" s="13"/>
      <c r="G23" s="13"/>
      <c r="H23" s="15"/>
      <c r="I23" s="13"/>
      <c r="J23" s="13"/>
      <c r="K23" s="15"/>
      <c r="L23" s="15"/>
      <c r="M23" s="57"/>
      <c r="N23" s="57"/>
      <c r="O23" s="57"/>
      <c r="P23" s="57"/>
      <c r="Q23" s="7"/>
      <c r="R23" s="7"/>
      <c r="S23" s="7"/>
      <c r="T23" s="7"/>
      <c r="U23" s="7"/>
      <c r="V23" s="7"/>
      <c r="W23" s="7"/>
      <c r="X23" s="63"/>
      <c r="Y23" s="65">
        <f t="shared" si="2"/>
        <v>0</v>
      </c>
      <c r="Z23" s="73">
        <f t="shared" si="3"/>
        <v>0</v>
      </c>
      <c r="AA23" s="71">
        <f t="shared" si="4"/>
        <v>0</v>
      </c>
      <c r="AB23" s="66">
        <f t="shared" si="5"/>
        <v>0</v>
      </c>
      <c r="AC23" s="82">
        <f t="shared" si="6"/>
        <v>0</v>
      </c>
      <c r="AD23" s="69">
        <f t="shared" si="7"/>
        <v>0</v>
      </c>
    </row>
    <row r="24" spans="1:30" ht="19.5" thickBot="1" x14ac:dyDescent="0.35">
      <c r="A24" s="51">
        <v>1</v>
      </c>
      <c r="B24" s="16" t="s">
        <v>62</v>
      </c>
      <c r="C24" s="1" t="s">
        <v>63</v>
      </c>
      <c r="D24" s="52" t="s">
        <v>64</v>
      </c>
      <c r="E24" s="46">
        <v>1</v>
      </c>
      <c r="F24" s="13">
        <v>1</v>
      </c>
      <c r="G24" s="13"/>
      <c r="H24" s="15">
        <v>1</v>
      </c>
      <c r="I24" s="13"/>
      <c r="J24" s="13"/>
      <c r="K24" s="15"/>
      <c r="L24" s="15"/>
      <c r="M24" s="57"/>
      <c r="N24" s="57"/>
      <c r="O24" s="57">
        <v>1</v>
      </c>
      <c r="P24" s="57"/>
      <c r="Q24" s="7"/>
      <c r="R24" s="7"/>
      <c r="S24" s="7"/>
      <c r="T24" s="7"/>
      <c r="U24" s="7"/>
      <c r="V24" s="7"/>
      <c r="W24" s="7"/>
      <c r="X24" s="63"/>
      <c r="Y24" s="65">
        <f t="shared" si="2"/>
        <v>4</v>
      </c>
      <c r="Z24" s="73">
        <f t="shared" si="3"/>
        <v>2</v>
      </c>
      <c r="AA24" s="71">
        <f t="shared" si="4"/>
        <v>1</v>
      </c>
      <c r="AB24" s="66">
        <f t="shared" si="5"/>
        <v>1</v>
      </c>
      <c r="AC24" s="82">
        <f t="shared" si="6"/>
        <v>0</v>
      </c>
      <c r="AD24" s="69">
        <f t="shared" si="7"/>
        <v>0</v>
      </c>
    </row>
    <row r="25" spans="1:30" ht="19.5" thickBot="1" x14ac:dyDescent="0.35">
      <c r="A25" s="51">
        <v>1</v>
      </c>
      <c r="B25" s="16" t="s">
        <v>65</v>
      </c>
      <c r="C25" s="1" t="s">
        <v>66</v>
      </c>
      <c r="D25" s="52" t="s">
        <v>67</v>
      </c>
      <c r="E25" s="46"/>
      <c r="F25" s="13"/>
      <c r="G25" s="13"/>
      <c r="H25" s="15">
        <v>1</v>
      </c>
      <c r="I25" s="13">
        <v>1</v>
      </c>
      <c r="J25" s="13"/>
      <c r="K25" s="15"/>
      <c r="L25" s="15"/>
      <c r="M25" s="57"/>
      <c r="N25" s="57"/>
      <c r="O25" s="57">
        <v>1</v>
      </c>
      <c r="P25" s="57"/>
      <c r="Q25" s="7"/>
      <c r="R25" s="7"/>
      <c r="S25" s="7"/>
      <c r="T25" s="7"/>
      <c r="U25" s="7"/>
      <c r="V25" s="7"/>
      <c r="W25" s="7"/>
      <c r="X25" s="63"/>
      <c r="Y25" s="65">
        <f t="shared" si="2"/>
        <v>3</v>
      </c>
      <c r="Z25" s="73">
        <f t="shared" si="3"/>
        <v>1</v>
      </c>
      <c r="AA25" s="71">
        <f t="shared" si="4"/>
        <v>1</v>
      </c>
      <c r="AB25" s="66">
        <f t="shared" si="5"/>
        <v>2</v>
      </c>
      <c r="AC25" s="82">
        <f t="shared" si="6"/>
        <v>0</v>
      </c>
      <c r="AD25" s="69">
        <f t="shared" si="7"/>
        <v>0</v>
      </c>
    </row>
    <row r="26" spans="1:30" ht="19.5" thickBot="1" x14ac:dyDescent="0.35">
      <c r="A26" s="51">
        <v>1</v>
      </c>
      <c r="B26" s="16" t="s">
        <v>68</v>
      </c>
      <c r="C26" s="1" t="s">
        <v>69</v>
      </c>
      <c r="D26" s="52" t="s">
        <v>70</v>
      </c>
      <c r="E26" s="46"/>
      <c r="F26" s="13"/>
      <c r="G26" s="13">
        <v>1</v>
      </c>
      <c r="H26" s="15">
        <v>1</v>
      </c>
      <c r="I26" s="13">
        <v>1</v>
      </c>
      <c r="J26" s="13"/>
      <c r="K26" s="15">
        <v>1</v>
      </c>
      <c r="L26" s="15"/>
      <c r="M26" s="57">
        <v>1</v>
      </c>
      <c r="N26" s="57"/>
      <c r="O26" s="57">
        <v>1</v>
      </c>
      <c r="P26" s="57"/>
      <c r="Q26" s="7"/>
      <c r="R26" s="7"/>
      <c r="S26" s="7"/>
      <c r="T26" s="7"/>
      <c r="U26" s="7"/>
      <c r="V26" s="7"/>
      <c r="W26" s="7"/>
      <c r="X26" s="63"/>
      <c r="Y26" s="65">
        <f t="shared" si="2"/>
        <v>6</v>
      </c>
      <c r="Z26" s="73">
        <f t="shared" si="3"/>
        <v>3</v>
      </c>
      <c r="AA26" s="71">
        <f t="shared" si="4"/>
        <v>1</v>
      </c>
      <c r="AB26" s="66">
        <f t="shared" si="5"/>
        <v>2</v>
      </c>
      <c r="AC26" s="82">
        <f t="shared" si="6"/>
        <v>0</v>
      </c>
      <c r="AD26" s="69">
        <f t="shared" si="7"/>
        <v>0</v>
      </c>
    </row>
    <row r="27" spans="1:30" ht="19.5" thickBot="1" x14ac:dyDescent="0.35">
      <c r="A27" s="51">
        <v>1</v>
      </c>
      <c r="B27" s="16" t="s">
        <v>71</v>
      </c>
      <c r="C27" s="1" t="s">
        <v>72</v>
      </c>
      <c r="D27" s="52" t="s">
        <v>73</v>
      </c>
      <c r="E27" s="46"/>
      <c r="F27" s="13"/>
      <c r="G27" s="13"/>
      <c r="H27" s="15"/>
      <c r="I27" s="13"/>
      <c r="J27" s="13"/>
      <c r="K27" s="15"/>
      <c r="L27" s="15"/>
      <c r="M27" s="57"/>
      <c r="N27" s="57"/>
      <c r="O27" s="57"/>
      <c r="P27" s="57"/>
      <c r="Q27" s="7"/>
      <c r="R27" s="7"/>
      <c r="S27" s="7"/>
      <c r="T27" s="7"/>
      <c r="U27" s="7"/>
      <c r="V27" s="7"/>
      <c r="W27" s="7"/>
      <c r="X27" s="63"/>
      <c r="Y27" s="65">
        <f t="shared" si="2"/>
        <v>0</v>
      </c>
      <c r="Z27" s="73">
        <f t="shared" si="3"/>
        <v>0</v>
      </c>
      <c r="AA27" s="71">
        <f t="shared" si="4"/>
        <v>0</v>
      </c>
      <c r="AB27" s="66">
        <f t="shared" si="5"/>
        <v>0</v>
      </c>
      <c r="AC27" s="82">
        <f t="shared" si="6"/>
        <v>0</v>
      </c>
      <c r="AD27" s="69">
        <f t="shared" si="7"/>
        <v>0</v>
      </c>
    </row>
    <row r="28" spans="1:30" ht="19.5" thickBot="1" x14ac:dyDescent="0.35">
      <c r="A28" s="51">
        <v>1</v>
      </c>
      <c r="B28" s="16" t="s">
        <v>74</v>
      </c>
      <c r="C28" s="1" t="s">
        <v>75</v>
      </c>
      <c r="D28" s="52" t="s">
        <v>76</v>
      </c>
      <c r="E28" s="46"/>
      <c r="F28" s="13"/>
      <c r="G28" s="13"/>
      <c r="H28" s="15">
        <v>1</v>
      </c>
      <c r="I28" s="13"/>
      <c r="J28" s="13"/>
      <c r="K28" s="15"/>
      <c r="L28" s="15"/>
      <c r="M28" s="57"/>
      <c r="N28" s="57"/>
      <c r="O28" s="57">
        <v>1</v>
      </c>
      <c r="P28" s="57"/>
      <c r="Q28" s="7"/>
      <c r="R28" s="7"/>
      <c r="S28" s="7"/>
      <c r="T28" s="7"/>
      <c r="U28" s="7"/>
      <c r="V28" s="7"/>
      <c r="W28" s="7"/>
      <c r="X28" s="63"/>
      <c r="Y28" s="65">
        <f t="shared" si="2"/>
        <v>2</v>
      </c>
      <c r="Z28" s="73">
        <f t="shared" si="3"/>
        <v>1</v>
      </c>
      <c r="AA28" s="71">
        <f t="shared" si="4"/>
        <v>1</v>
      </c>
      <c r="AB28" s="66">
        <f t="shared" si="5"/>
        <v>1</v>
      </c>
      <c r="AC28" s="82">
        <f t="shared" si="6"/>
        <v>0</v>
      </c>
      <c r="AD28" s="69">
        <f t="shared" si="7"/>
        <v>0</v>
      </c>
    </row>
    <row r="29" spans="1:30" ht="19.5" thickBot="1" x14ac:dyDescent="0.35">
      <c r="A29" s="51">
        <v>1</v>
      </c>
      <c r="B29" s="16" t="s">
        <v>77</v>
      </c>
      <c r="C29" s="1" t="s">
        <v>78</v>
      </c>
      <c r="D29" s="52" t="s">
        <v>79</v>
      </c>
      <c r="E29" s="46"/>
      <c r="F29" s="13"/>
      <c r="G29" s="13"/>
      <c r="H29" s="15"/>
      <c r="I29" s="13">
        <v>1</v>
      </c>
      <c r="J29" s="13"/>
      <c r="K29" s="15"/>
      <c r="L29" s="15"/>
      <c r="M29" s="57">
        <v>1</v>
      </c>
      <c r="N29" s="57"/>
      <c r="O29" s="57">
        <v>1</v>
      </c>
      <c r="P29" s="57">
        <v>1</v>
      </c>
      <c r="Q29" s="7"/>
      <c r="R29" s="7"/>
      <c r="S29" s="7"/>
      <c r="T29" s="7"/>
      <c r="U29" s="7"/>
      <c r="V29" s="7"/>
      <c r="W29" s="7"/>
      <c r="X29" s="63"/>
      <c r="Y29" s="65">
        <f t="shared" si="2"/>
        <v>4</v>
      </c>
      <c r="Z29" s="73">
        <f t="shared" si="3"/>
        <v>1</v>
      </c>
      <c r="AA29" s="71">
        <f t="shared" si="4"/>
        <v>1</v>
      </c>
      <c r="AB29" s="66">
        <f t="shared" si="5"/>
        <v>2</v>
      </c>
      <c r="AC29" s="82">
        <f t="shared" si="6"/>
        <v>0</v>
      </c>
      <c r="AD29" s="69">
        <f t="shared" si="7"/>
        <v>0</v>
      </c>
    </row>
    <row r="30" spans="1:30" ht="19.5" thickBot="1" x14ac:dyDescent="0.35">
      <c r="A30" s="51">
        <v>1</v>
      </c>
      <c r="B30" s="16" t="s">
        <v>35</v>
      </c>
      <c r="C30" s="1" t="s">
        <v>80</v>
      </c>
      <c r="D30" s="52" t="s">
        <v>81</v>
      </c>
      <c r="E30" s="46">
        <v>1</v>
      </c>
      <c r="F30" s="13"/>
      <c r="G30" s="13"/>
      <c r="H30" s="15"/>
      <c r="I30" s="13"/>
      <c r="J30" s="13"/>
      <c r="K30" s="15"/>
      <c r="L30" s="15"/>
      <c r="M30" s="57"/>
      <c r="N30" s="57"/>
      <c r="O30" s="57">
        <v>1</v>
      </c>
      <c r="P30" s="57"/>
      <c r="Q30" s="7"/>
      <c r="R30" s="7"/>
      <c r="S30" s="7"/>
      <c r="T30" s="7"/>
      <c r="U30" s="7"/>
      <c r="V30" s="7"/>
      <c r="W30" s="7"/>
      <c r="X30" s="63"/>
      <c r="Y30" s="65">
        <f t="shared" si="2"/>
        <v>2</v>
      </c>
      <c r="Z30" s="73">
        <f t="shared" si="3"/>
        <v>0</v>
      </c>
      <c r="AA30" s="71">
        <f t="shared" si="4"/>
        <v>0</v>
      </c>
      <c r="AB30" s="66">
        <f t="shared" si="5"/>
        <v>1</v>
      </c>
      <c r="AC30" s="82">
        <f t="shared" si="6"/>
        <v>0</v>
      </c>
      <c r="AD30" s="69">
        <f t="shared" si="7"/>
        <v>0</v>
      </c>
    </row>
    <row r="31" spans="1:30" ht="19.5" thickBot="1" x14ac:dyDescent="0.35">
      <c r="A31" s="51">
        <v>1</v>
      </c>
      <c r="B31" s="16" t="s">
        <v>82</v>
      </c>
      <c r="C31" s="1" t="s">
        <v>83</v>
      </c>
      <c r="D31" s="52" t="s">
        <v>84</v>
      </c>
      <c r="E31" s="46"/>
      <c r="F31" s="13"/>
      <c r="G31" s="13"/>
      <c r="H31" s="15"/>
      <c r="I31" s="13"/>
      <c r="J31" s="13"/>
      <c r="K31" s="15"/>
      <c r="L31" s="15"/>
      <c r="M31" s="57"/>
      <c r="N31" s="57"/>
      <c r="O31" s="57"/>
      <c r="P31" s="57"/>
      <c r="Q31" s="7"/>
      <c r="R31" s="7"/>
      <c r="S31" s="7"/>
      <c r="T31" s="7"/>
      <c r="U31" s="7"/>
      <c r="V31" s="7"/>
      <c r="W31" s="7"/>
      <c r="X31" s="63"/>
      <c r="Y31" s="65">
        <f t="shared" si="2"/>
        <v>0</v>
      </c>
      <c r="Z31" s="73">
        <f t="shared" si="3"/>
        <v>0</v>
      </c>
      <c r="AA31" s="71">
        <f t="shared" si="4"/>
        <v>0</v>
      </c>
      <c r="AB31" s="66">
        <f t="shared" si="5"/>
        <v>0</v>
      </c>
      <c r="AC31" s="82">
        <f t="shared" si="6"/>
        <v>0</v>
      </c>
      <c r="AD31" s="69">
        <f t="shared" si="7"/>
        <v>0</v>
      </c>
    </row>
    <row r="32" spans="1:30" ht="19.5" thickBot="1" x14ac:dyDescent="0.35">
      <c r="A32" s="51">
        <v>1</v>
      </c>
      <c r="B32" s="16" t="s">
        <v>85</v>
      </c>
      <c r="C32" s="1" t="s">
        <v>86</v>
      </c>
      <c r="D32" s="52" t="s">
        <v>87</v>
      </c>
      <c r="E32" s="46">
        <v>1</v>
      </c>
      <c r="F32" s="13">
        <v>1</v>
      </c>
      <c r="G32" s="13">
        <v>1</v>
      </c>
      <c r="H32" s="15"/>
      <c r="I32" s="13"/>
      <c r="J32" s="13"/>
      <c r="K32" s="15"/>
      <c r="L32" s="15"/>
      <c r="M32" s="57">
        <v>1</v>
      </c>
      <c r="N32" s="57">
        <v>1</v>
      </c>
      <c r="O32" s="57">
        <v>1</v>
      </c>
      <c r="P32" s="57">
        <v>1</v>
      </c>
      <c r="Q32" s="7"/>
      <c r="R32" s="7"/>
      <c r="S32" s="7"/>
      <c r="T32" s="7"/>
      <c r="U32" s="7"/>
      <c r="V32" s="7"/>
      <c r="W32" s="7"/>
      <c r="X32" s="63"/>
      <c r="Y32" s="65">
        <f t="shared" si="2"/>
        <v>7</v>
      </c>
      <c r="Z32" s="73">
        <f t="shared" si="3"/>
        <v>3</v>
      </c>
      <c r="AA32" s="71">
        <f t="shared" si="4"/>
        <v>1</v>
      </c>
      <c r="AB32" s="66">
        <f t="shared" si="5"/>
        <v>1</v>
      </c>
      <c r="AC32" s="82">
        <f t="shared" si="6"/>
        <v>1</v>
      </c>
      <c r="AD32" s="69">
        <f t="shared" si="7"/>
        <v>1</v>
      </c>
    </row>
    <row r="33" spans="1:30" ht="19.5" thickBot="1" x14ac:dyDescent="0.35">
      <c r="A33" s="51">
        <v>1</v>
      </c>
      <c r="B33" s="16" t="s">
        <v>88</v>
      </c>
      <c r="C33" s="1" t="s">
        <v>89</v>
      </c>
      <c r="D33" s="52" t="s">
        <v>90</v>
      </c>
      <c r="E33" s="46"/>
      <c r="F33" s="13">
        <v>1</v>
      </c>
      <c r="G33" s="13"/>
      <c r="H33" s="15"/>
      <c r="I33" s="13"/>
      <c r="J33" s="13"/>
      <c r="K33" s="15"/>
      <c r="L33" s="15"/>
      <c r="M33" s="57"/>
      <c r="N33" s="57"/>
      <c r="O33" s="57"/>
      <c r="P33" s="57"/>
      <c r="Q33" s="7"/>
      <c r="R33" s="7"/>
      <c r="S33" s="7"/>
      <c r="T33" s="7"/>
      <c r="U33" s="7"/>
      <c r="V33" s="7"/>
      <c r="W33" s="7"/>
      <c r="X33" s="63"/>
      <c r="Y33" s="65">
        <f t="shared" si="2"/>
        <v>1</v>
      </c>
      <c r="Z33" s="73">
        <f t="shared" si="3"/>
        <v>1</v>
      </c>
      <c r="AA33" s="71">
        <f t="shared" si="4"/>
        <v>1</v>
      </c>
      <c r="AB33" s="66">
        <f t="shared" si="5"/>
        <v>0</v>
      </c>
      <c r="AC33" s="82">
        <f t="shared" si="6"/>
        <v>0</v>
      </c>
      <c r="AD33" s="69">
        <f t="shared" si="7"/>
        <v>0</v>
      </c>
    </row>
    <row r="34" spans="1:30" ht="19.5" thickBot="1" x14ac:dyDescent="0.35">
      <c r="A34" s="51">
        <v>1</v>
      </c>
      <c r="B34" s="16" t="s">
        <v>91</v>
      </c>
      <c r="C34" s="1" t="s">
        <v>92</v>
      </c>
      <c r="D34" s="52" t="s">
        <v>93</v>
      </c>
      <c r="E34" s="46">
        <v>1</v>
      </c>
      <c r="F34" s="13"/>
      <c r="G34" s="13"/>
      <c r="H34" s="15"/>
      <c r="I34" s="13">
        <v>1</v>
      </c>
      <c r="J34" s="13"/>
      <c r="K34" s="15"/>
      <c r="L34" s="15"/>
      <c r="M34" s="57"/>
      <c r="N34" s="57"/>
      <c r="O34" s="57"/>
      <c r="P34" s="57"/>
      <c r="Q34" s="7"/>
      <c r="R34" s="7"/>
      <c r="S34" s="7"/>
      <c r="T34" s="7"/>
      <c r="U34" s="7"/>
      <c r="V34" s="7"/>
      <c r="W34" s="7"/>
      <c r="X34" s="63"/>
      <c r="Y34" s="65">
        <f t="shared" si="2"/>
        <v>2</v>
      </c>
      <c r="Z34" s="73">
        <f t="shared" si="3"/>
        <v>0</v>
      </c>
      <c r="AA34" s="71">
        <f t="shared" si="4"/>
        <v>0</v>
      </c>
      <c r="AB34" s="66">
        <f t="shared" si="5"/>
        <v>1</v>
      </c>
      <c r="AC34" s="82">
        <f t="shared" si="6"/>
        <v>0</v>
      </c>
      <c r="AD34" s="69">
        <f t="shared" si="7"/>
        <v>0</v>
      </c>
    </row>
    <row r="35" spans="1:30" ht="19.5" thickBot="1" x14ac:dyDescent="0.35">
      <c r="A35" s="51">
        <v>1</v>
      </c>
      <c r="B35" s="16" t="s">
        <v>94</v>
      </c>
      <c r="C35" s="1" t="s">
        <v>95</v>
      </c>
      <c r="D35" s="52" t="s">
        <v>96</v>
      </c>
      <c r="E35" s="46"/>
      <c r="F35" s="13"/>
      <c r="G35" s="13"/>
      <c r="H35" s="15"/>
      <c r="I35" s="13"/>
      <c r="J35" s="13"/>
      <c r="K35" s="15"/>
      <c r="L35" s="15">
        <v>1</v>
      </c>
      <c r="M35" s="57"/>
      <c r="N35" s="57"/>
      <c r="O35" s="57">
        <v>1</v>
      </c>
      <c r="P35" s="57"/>
      <c r="Q35" s="7"/>
      <c r="R35" s="7"/>
      <c r="S35" s="7"/>
      <c r="T35" s="7"/>
      <c r="U35" s="7"/>
      <c r="V35" s="7"/>
      <c r="W35" s="7"/>
      <c r="X35" s="63"/>
      <c r="Y35" s="65">
        <f t="shared" si="2"/>
        <v>2</v>
      </c>
      <c r="Z35" s="73">
        <f t="shared" si="3"/>
        <v>0</v>
      </c>
      <c r="AA35" s="71">
        <f t="shared" si="4"/>
        <v>0</v>
      </c>
      <c r="AB35" s="66">
        <f t="shared" si="5"/>
        <v>1</v>
      </c>
      <c r="AC35" s="82">
        <f t="shared" si="6"/>
        <v>0</v>
      </c>
      <c r="AD35" s="69">
        <f t="shared" si="7"/>
        <v>0</v>
      </c>
    </row>
    <row r="36" spans="1:30" ht="19.5" thickBot="1" x14ac:dyDescent="0.35">
      <c r="A36" s="51">
        <v>1</v>
      </c>
      <c r="B36" s="16" t="s">
        <v>97</v>
      </c>
      <c r="C36" s="1" t="s">
        <v>98</v>
      </c>
      <c r="D36" s="52" t="s">
        <v>99</v>
      </c>
      <c r="E36" s="46"/>
      <c r="F36" s="13"/>
      <c r="G36" s="13"/>
      <c r="H36" s="15"/>
      <c r="I36" s="13">
        <v>1</v>
      </c>
      <c r="J36" s="13"/>
      <c r="K36" s="15"/>
      <c r="L36" s="15"/>
      <c r="M36" s="57"/>
      <c r="N36" s="57"/>
      <c r="O36" s="57"/>
      <c r="P36" s="57"/>
      <c r="Q36" s="7"/>
      <c r="R36" s="7"/>
      <c r="S36" s="7"/>
      <c r="T36" s="7"/>
      <c r="U36" s="7"/>
      <c r="V36" s="7"/>
      <c r="W36" s="7"/>
      <c r="X36" s="63"/>
      <c r="Y36" s="65">
        <f t="shared" si="2"/>
        <v>1</v>
      </c>
      <c r="Z36" s="73">
        <f t="shared" si="3"/>
        <v>0</v>
      </c>
      <c r="AA36" s="71">
        <f t="shared" si="4"/>
        <v>0</v>
      </c>
      <c r="AB36" s="66">
        <f t="shared" si="5"/>
        <v>1</v>
      </c>
      <c r="AC36" s="82">
        <f t="shared" si="6"/>
        <v>0</v>
      </c>
      <c r="AD36" s="69">
        <f t="shared" si="7"/>
        <v>0</v>
      </c>
    </row>
    <row r="37" spans="1:30" ht="19.5" thickBot="1" x14ac:dyDescent="0.35">
      <c r="A37" s="51">
        <v>1</v>
      </c>
      <c r="B37" s="16" t="s">
        <v>100</v>
      </c>
      <c r="C37" s="1" t="s">
        <v>101</v>
      </c>
      <c r="D37" s="52" t="s">
        <v>102</v>
      </c>
      <c r="E37" s="46"/>
      <c r="F37" s="13"/>
      <c r="G37" s="13"/>
      <c r="H37" s="15"/>
      <c r="I37" s="13">
        <v>1</v>
      </c>
      <c r="J37" s="13"/>
      <c r="K37" s="15"/>
      <c r="L37" s="15"/>
      <c r="M37" s="57"/>
      <c r="N37" s="57"/>
      <c r="O37" s="57"/>
      <c r="P37" s="57"/>
      <c r="Q37" s="7"/>
      <c r="R37" s="7"/>
      <c r="S37" s="7"/>
      <c r="T37" s="7"/>
      <c r="U37" s="7"/>
      <c r="V37" s="7"/>
      <c r="W37" s="7"/>
      <c r="X37" s="63"/>
      <c r="Y37" s="65">
        <f t="shared" si="2"/>
        <v>1</v>
      </c>
      <c r="Z37" s="73">
        <f t="shared" si="3"/>
        <v>0</v>
      </c>
      <c r="AA37" s="71">
        <f t="shared" si="4"/>
        <v>0</v>
      </c>
      <c r="AB37" s="66">
        <f t="shared" si="5"/>
        <v>1</v>
      </c>
      <c r="AC37" s="82">
        <f t="shared" si="6"/>
        <v>0</v>
      </c>
      <c r="AD37" s="69">
        <f t="shared" si="7"/>
        <v>0</v>
      </c>
    </row>
    <row r="38" spans="1:30" ht="19.5" thickBot="1" x14ac:dyDescent="0.35">
      <c r="A38" s="51">
        <v>1</v>
      </c>
      <c r="B38" s="16" t="s">
        <v>103</v>
      </c>
      <c r="C38" s="1" t="s">
        <v>104</v>
      </c>
      <c r="D38" s="52" t="s">
        <v>105</v>
      </c>
      <c r="E38" s="46">
        <v>1</v>
      </c>
      <c r="F38" s="13"/>
      <c r="G38" s="13"/>
      <c r="H38" s="15"/>
      <c r="I38" s="13"/>
      <c r="J38" s="13"/>
      <c r="K38" s="15"/>
      <c r="L38" s="15"/>
      <c r="M38" s="57"/>
      <c r="N38" s="57"/>
      <c r="O38" s="57"/>
      <c r="P38" s="57"/>
      <c r="Q38" s="7"/>
      <c r="R38" s="7"/>
      <c r="S38" s="7"/>
      <c r="T38" s="7"/>
      <c r="U38" s="7"/>
      <c r="V38" s="7"/>
      <c r="W38" s="7"/>
      <c r="X38" s="63"/>
      <c r="Y38" s="65">
        <f t="shared" si="2"/>
        <v>1</v>
      </c>
      <c r="Z38" s="73">
        <f t="shared" si="3"/>
        <v>0</v>
      </c>
      <c r="AA38" s="71">
        <f t="shared" si="4"/>
        <v>0</v>
      </c>
      <c r="AB38" s="66">
        <f t="shared" si="5"/>
        <v>0</v>
      </c>
      <c r="AC38" s="82">
        <f t="shared" si="6"/>
        <v>0</v>
      </c>
      <c r="AD38" s="69">
        <f t="shared" si="7"/>
        <v>0</v>
      </c>
    </row>
    <row r="39" spans="1:30" ht="19.5" thickBot="1" x14ac:dyDescent="0.35">
      <c r="A39" s="51">
        <v>1</v>
      </c>
      <c r="B39" s="16" t="s">
        <v>106</v>
      </c>
      <c r="C39" s="1" t="s">
        <v>107</v>
      </c>
      <c r="D39" s="52" t="s">
        <v>108</v>
      </c>
      <c r="E39" s="46">
        <v>1</v>
      </c>
      <c r="F39" s="13"/>
      <c r="G39" s="13"/>
      <c r="H39" s="15"/>
      <c r="I39" s="13">
        <v>1</v>
      </c>
      <c r="J39" s="13"/>
      <c r="K39" s="15"/>
      <c r="L39" s="15"/>
      <c r="M39" s="57"/>
      <c r="N39" s="57"/>
      <c r="O39" s="57">
        <v>1</v>
      </c>
      <c r="P39" s="57"/>
      <c r="Q39" s="7"/>
      <c r="R39" s="7"/>
      <c r="S39" s="7"/>
      <c r="T39" s="7"/>
      <c r="U39" s="7"/>
      <c r="V39" s="7"/>
      <c r="W39" s="7"/>
      <c r="X39" s="63"/>
      <c r="Y39" s="65">
        <f t="shared" si="2"/>
        <v>3</v>
      </c>
      <c r="Z39" s="73">
        <f t="shared" si="3"/>
        <v>0</v>
      </c>
      <c r="AA39" s="71">
        <f t="shared" si="4"/>
        <v>0</v>
      </c>
      <c r="AB39" s="66">
        <f t="shared" si="5"/>
        <v>2</v>
      </c>
      <c r="AC39" s="82">
        <f t="shared" si="6"/>
        <v>0</v>
      </c>
      <c r="AD39" s="69">
        <f t="shared" si="7"/>
        <v>0</v>
      </c>
    </row>
    <row r="40" spans="1:30" ht="19.5" thickBot="1" x14ac:dyDescent="0.35">
      <c r="A40" s="51">
        <v>1</v>
      </c>
      <c r="B40" s="21" t="s">
        <v>109</v>
      </c>
      <c r="C40" s="1" t="s">
        <v>110</v>
      </c>
      <c r="D40" s="52" t="s">
        <v>111</v>
      </c>
      <c r="E40" s="46"/>
      <c r="F40" s="13"/>
      <c r="G40" s="13"/>
      <c r="H40" s="15"/>
      <c r="I40" s="13"/>
      <c r="J40" s="13"/>
      <c r="K40" s="15"/>
      <c r="L40" s="15"/>
      <c r="M40" s="57"/>
      <c r="N40" s="57"/>
      <c r="O40" s="57"/>
      <c r="P40" s="57"/>
      <c r="Q40" s="7"/>
      <c r="R40" s="7"/>
      <c r="S40" s="7"/>
      <c r="T40" s="7"/>
      <c r="U40" s="7"/>
      <c r="V40" s="7"/>
      <c r="W40" s="7"/>
      <c r="X40" s="63"/>
      <c r="Y40" s="65">
        <f t="shared" si="2"/>
        <v>0</v>
      </c>
      <c r="Z40" s="73">
        <f t="shared" si="3"/>
        <v>0</v>
      </c>
      <c r="AA40" s="71">
        <f t="shared" si="4"/>
        <v>0</v>
      </c>
      <c r="AB40" s="66">
        <f t="shared" si="5"/>
        <v>0</v>
      </c>
      <c r="AC40" s="82">
        <f t="shared" si="6"/>
        <v>0</v>
      </c>
      <c r="AD40" s="69">
        <f t="shared" si="7"/>
        <v>0</v>
      </c>
    </row>
    <row r="41" spans="1:30" ht="19.5" thickBot="1" x14ac:dyDescent="0.35">
      <c r="A41" s="51">
        <v>1</v>
      </c>
      <c r="B41" s="21" t="s">
        <v>112</v>
      </c>
      <c r="C41" s="1" t="s">
        <v>113</v>
      </c>
      <c r="D41" s="52" t="s">
        <v>114</v>
      </c>
      <c r="E41" s="46">
        <v>1</v>
      </c>
      <c r="F41" s="13"/>
      <c r="G41" s="13"/>
      <c r="H41" s="15">
        <v>1</v>
      </c>
      <c r="I41" s="13">
        <v>1</v>
      </c>
      <c r="J41" s="13"/>
      <c r="K41" s="15"/>
      <c r="L41" s="15"/>
      <c r="M41" s="57"/>
      <c r="N41" s="57"/>
      <c r="O41" s="57">
        <v>1</v>
      </c>
      <c r="P41" s="57"/>
      <c r="Q41" s="7"/>
      <c r="R41" s="7"/>
      <c r="S41" s="7"/>
      <c r="T41" s="7"/>
      <c r="U41" s="7"/>
      <c r="V41" s="7"/>
      <c r="W41" s="7"/>
      <c r="X41" s="63"/>
      <c r="Y41" s="65">
        <f t="shared" si="2"/>
        <v>4</v>
      </c>
      <c r="Z41" s="73">
        <f t="shared" si="3"/>
        <v>1</v>
      </c>
      <c r="AA41" s="71">
        <f t="shared" si="4"/>
        <v>1</v>
      </c>
      <c r="AB41" s="66">
        <f t="shared" si="5"/>
        <v>2</v>
      </c>
      <c r="AC41" s="82">
        <f t="shared" si="6"/>
        <v>0</v>
      </c>
      <c r="AD41" s="69">
        <f t="shared" si="7"/>
        <v>0</v>
      </c>
    </row>
    <row r="42" spans="1:30" ht="19.5" thickBot="1" x14ac:dyDescent="0.35">
      <c r="A42" s="51">
        <v>1</v>
      </c>
      <c r="B42" s="128" t="s">
        <v>373</v>
      </c>
      <c r="C42" s="42" t="s">
        <v>374</v>
      </c>
      <c r="D42" s="127" t="s">
        <v>29</v>
      </c>
      <c r="E42" s="46"/>
      <c r="F42" s="13"/>
      <c r="G42" s="13"/>
      <c r="H42" s="15"/>
      <c r="I42" s="13"/>
      <c r="J42" s="13"/>
      <c r="K42" s="15"/>
      <c r="L42" s="15"/>
      <c r="M42" s="57"/>
      <c r="N42" s="57"/>
      <c r="O42" s="57"/>
      <c r="P42" s="57"/>
      <c r="Q42" s="7"/>
      <c r="R42" s="7"/>
      <c r="S42" s="7"/>
      <c r="T42" s="7"/>
      <c r="U42" s="7"/>
      <c r="V42" s="7"/>
      <c r="W42" s="7"/>
      <c r="X42" s="63"/>
      <c r="Y42" s="65">
        <f t="shared" si="2"/>
        <v>0</v>
      </c>
      <c r="Z42" s="73">
        <f t="shared" si="3"/>
        <v>0</v>
      </c>
      <c r="AA42" s="71">
        <f t="shared" si="4"/>
        <v>0</v>
      </c>
      <c r="AB42" s="66">
        <f t="shared" si="5"/>
        <v>0</v>
      </c>
      <c r="AC42" s="82">
        <f t="shared" si="6"/>
        <v>0</v>
      </c>
      <c r="AD42" s="69">
        <f t="shared" si="7"/>
        <v>0</v>
      </c>
    </row>
    <row r="43" spans="1:30" ht="19.5" thickBot="1" x14ac:dyDescent="0.35">
      <c r="A43" s="51">
        <v>1</v>
      </c>
      <c r="B43" s="16" t="s">
        <v>115</v>
      </c>
      <c r="C43" s="1" t="s">
        <v>116</v>
      </c>
      <c r="D43" s="52" t="s">
        <v>40</v>
      </c>
      <c r="E43" s="46"/>
      <c r="F43" s="13"/>
      <c r="G43" s="13"/>
      <c r="H43" s="15"/>
      <c r="I43" s="13"/>
      <c r="J43" s="13"/>
      <c r="K43" s="15"/>
      <c r="L43" s="15"/>
      <c r="M43" s="57"/>
      <c r="N43" s="57"/>
      <c r="O43" s="57"/>
      <c r="P43" s="57"/>
      <c r="Q43" s="7"/>
      <c r="R43" s="7"/>
      <c r="S43" s="7"/>
      <c r="T43" s="7"/>
      <c r="U43" s="7"/>
      <c r="V43" s="7"/>
      <c r="W43" s="7"/>
      <c r="X43" s="63"/>
      <c r="Y43" s="65">
        <f t="shared" si="2"/>
        <v>0</v>
      </c>
      <c r="Z43" s="73">
        <f t="shared" si="3"/>
        <v>0</v>
      </c>
      <c r="AA43" s="71">
        <f t="shared" si="4"/>
        <v>0</v>
      </c>
      <c r="AB43" s="66">
        <f t="shared" si="5"/>
        <v>0</v>
      </c>
      <c r="AC43" s="82">
        <f t="shared" si="6"/>
        <v>0</v>
      </c>
      <c r="AD43" s="69">
        <f t="shared" si="7"/>
        <v>0</v>
      </c>
    </row>
    <row r="44" spans="1:30" ht="19.5" thickBot="1" x14ac:dyDescent="0.35">
      <c r="A44" s="51">
        <v>1</v>
      </c>
      <c r="B44" s="16" t="s">
        <v>117</v>
      </c>
      <c r="C44" s="1" t="s">
        <v>118</v>
      </c>
      <c r="D44" s="52" t="s">
        <v>119</v>
      </c>
      <c r="E44" s="46"/>
      <c r="F44" s="13"/>
      <c r="G44" s="13"/>
      <c r="H44" s="15"/>
      <c r="I44" s="13"/>
      <c r="J44" s="13"/>
      <c r="K44" s="15"/>
      <c r="L44" s="15"/>
      <c r="M44" s="57"/>
      <c r="N44" s="57"/>
      <c r="O44" s="57">
        <v>1</v>
      </c>
      <c r="P44" s="57"/>
      <c r="Q44" s="7"/>
      <c r="R44" s="7"/>
      <c r="S44" s="7"/>
      <c r="T44" s="7"/>
      <c r="U44" s="7"/>
      <c r="V44" s="7"/>
      <c r="W44" s="7"/>
      <c r="X44" s="63"/>
      <c r="Y44" s="65">
        <f t="shared" si="2"/>
        <v>1</v>
      </c>
      <c r="Z44" s="73">
        <f t="shared" si="3"/>
        <v>0</v>
      </c>
      <c r="AA44" s="71">
        <f t="shared" si="4"/>
        <v>0</v>
      </c>
      <c r="AB44" s="66">
        <f t="shared" si="5"/>
        <v>1</v>
      </c>
      <c r="AC44" s="82">
        <f t="shared" si="6"/>
        <v>0</v>
      </c>
      <c r="AD44" s="69">
        <f t="shared" si="7"/>
        <v>0</v>
      </c>
    </row>
    <row r="45" spans="1:30" ht="19.5" thickBot="1" x14ac:dyDescent="0.35">
      <c r="A45" s="51">
        <v>1</v>
      </c>
      <c r="B45" s="16"/>
      <c r="C45" s="1" t="s">
        <v>120</v>
      </c>
      <c r="D45" s="52" t="s">
        <v>121</v>
      </c>
      <c r="E45" s="46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  <c r="K45" s="13"/>
      <c r="L45" s="13">
        <v>1</v>
      </c>
      <c r="M45" s="58"/>
      <c r="N45" s="58"/>
      <c r="O45" s="58"/>
      <c r="P45" s="58"/>
      <c r="Q45" s="8"/>
      <c r="R45" s="8"/>
      <c r="S45" s="8"/>
      <c r="T45" s="8"/>
      <c r="U45" s="8"/>
      <c r="V45" s="8"/>
      <c r="W45" s="8"/>
      <c r="X45" s="64"/>
      <c r="Y45" s="65">
        <f t="shared" si="2"/>
        <v>7</v>
      </c>
      <c r="Z45" s="73">
        <f t="shared" si="3"/>
        <v>3</v>
      </c>
      <c r="AA45" s="71">
        <f t="shared" si="4"/>
        <v>1</v>
      </c>
      <c r="AB45" s="66">
        <f t="shared" si="5"/>
        <v>1</v>
      </c>
      <c r="AC45" s="82">
        <f t="shared" si="6"/>
        <v>1</v>
      </c>
      <c r="AD45" s="69">
        <f t="shared" si="7"/>
        <v>1</v>
      </c>
    </row>
    <row r="46" spans="1:30" ht="19.5" thickBot="1" x14ac:dyDescent="0.35">
      <c r="A46" s="51">
        <v>1</v>
      </c>
      <c r="B46" s="16" t="s">
        <v>122</v>
      </c>
      <c r="C46" s="1" t="s">
        <v>123</v>
      </c>
      <c r="D46" s="52" t="s">
        <v>124</v>
      </c>
      <c r="E46" s="46"/>
      <c r="F46" s="13"/>
      <c r="G46" s="13"/>
      <c r="H46" s="13"/>
      <c r="I46" s="13"/>
      <c r="J46" s="13"/>
      <c r="K46" s="13"/>
      <c r="L46" s="13"/>
      <c r="M46" s="58"/>
      <c r="N46" s="58"/>
      <c r="O46" s="58"/>
      <c r="P46" s="58"/>
      <c r="Q46" s="8"/>
      <c r="R46" s="8"/>
      <c r="S46" s="8"/>
      <c r="T46" s="8"/>
      <c r="U46" s="8"/>
      <c r="V46" s="8"/>
      <c r="W46" s="8"/>
      <c r="X46" s="64"/>
      <c r="Y46" s="65">
        <f t="shared" si="2"/>
        <v>0</v>
      </c>
      <c r="Z46" s="73">
        <f t="shared" si="3"/>
        <v>0</v>
      </c>
      <c r="AA46" s="71">
        <f t="shared" si="4"/>
        <v>0</v>
      </c>
      <c r="AB46" s="66">
        <f t="shared" si="5"/>
        <v>0</v>
      </c>
      <c r="AC46" s="82">
        <f t="shared" si="6"/>
        <v>0</v>
      </c>
      <c r="AD46" s="69">
        <f t="shared" si="7"/>
        <v>0</v>
      </c>
    </row>
    <row r="47" spans="1:30" ht="19.5" thickBot="1" x14ac:dyDescent="0.35">
      <c r="A47" s="51">
        <v>1</v>
      </c>
      <c r="B47" s="16" t="s">
        <v>125</v>
      </c>
      <c r="C47" s="1" t="s">
        <v>126</v>
      </c>
      <c r="D47" s="52" t="s">
        <v>61</v>
      </c>
      <c r="E47" s="46">
        <v>1</v>
      </c>
      <c r="F47" s="13">
        <v>1</v>
      </c>
      <c r="G47" s="13"/>
      <c r="H47" s="13"/>
      <c r="I47" s="13"/>
      <c r="J47" s="13"/>
      <c r="K47" s="13"/>
      <c r="L47" s="13"/>
      <c r="M47" s="58">
        <v>1</v>
      </c>
      <c r="N47" s="58"/>
      <c r="O47" s="58">
        <v>1</v>
      </c>
      <c r="P47" s="58"/>
      <c r="Q47" s="8"/>
      <c r="R47" s="8"/>
      <c r="S47" s="8"/>
      <c r="T47" s="8"/>
      <c r="U47" s="8"/>
      <c r="V47" s="8"/>
      <c r="W47" s="8"/>
      <c r="X47" s="64"/>
      <c r="Y47" s="65">
        <f t="shared" si="2"/>
        <v>4</v>
      </c>
      <c r="Z47" s="73">
        <f t="shared" si="3"/>
        <v>1</v>
      </c>
      <c r="AA47" s="71">
        <f t="shared" si="4"/>
        <v>1</v>
      </c>
      <c r="AB47" s="66">
        <f t="shared" si="5"/>
        <v>1</v>
      </c>
      <c r="AC47" s="82">
        <f t="shared" si="6"/>
        <v>0</v>
      </c>
      <c r="AD47" s="69">
        <f t="shared" si="7"/>
        <v>0</v>
      </c>
    </row>
    <row r="48" spans="1:30" ht="19.5" thickBot="1" x14ac:dyDescent="0.35">
      <c r="A48" s="51">
        <v>1</v>
      </c>
      <c r="B48" s="16" t="s">
        <v>127</v>
      </c>
      <c r="C48" s="1" t="s">
        <v>128</v>
      </c>
      <c r="D48" s="52" t="s">
        <v>129</v>
      </c>
      <c r="E48" s="46"/>
      <c r="F48" s="13"/>
      <c r="G48" s="13"/>
      <c r="H48" s="13"/>
      <c r="I48" s="13"/>
      <c r="J48" s="13"/>
      <c r="K48" s="13"/>
      <c r="L48" s="13"/>
      <c r="M48" s="58"/>
      <c r="N48" s="58"/>
      <c r="O48" s="58">
        <v>1</v>
      </c>
      <c r="P48" s="58"/>
      <c r="Q48" s="8"/>
      <c r="R48" s="8"/>
      <c r="S48" s="8"/>
      <c r="T48" s="8"/>
      <c r="U48" s="8"/>
      <c r="V48" s="8"/>
      <c r="W48" s="8"/>
      <c r="X48" s="64"/>
      <c r="Y48" s="65">
        <f t="shared" si="2"/>
        <v>1</v>
      </c>
      <c r="Z48" s="73">
        <f t="shared" si="3"/>
        <v>0</v>
      </c>
      <c r="AA48" s="71">
        <f t="shared" si="4"/>
        <v>0</v>
      </c>
      <c r="AB48" s="66">
        <f t="shared" si="5"/>
        <v>1</v>
      </c>
      <c r="AC48" s="82">
        <f t="shared" si="6"/>
        <v>0</v>
      </c>
      <c r="AD48" s="69">
        <f t="shared" si="7"/>
        <v>0</v>
      </c>
    </row>
    <row r="49" spans="1:30" ht="19.5" thickBot="1" x14ac:dyDescent="0.35">
      <c r="A49" s="51">
        <v>1</v>
      </c>
      <c r="B49" s="16" t="s">
        <v>130</v>
      </c>
      <c r="C49" s="1" t="s">
        <v>131</v>
      </c>
      <c r="D49" s="52" t="s">
        <v>132</v>
      </c>
      <c r="E49" s="46"/>
      <c r="F49" s="13"/>
      <c r="G49" s="13"/>
      <c r="H49" s="13"/>
      <c r="I49" s="13"/>
      <c r="J49" s="13"/>
      <c r="K49" s="13"/>
      <c r="L49" s="13"/>
      <c r="M49" s="58"/>
      <c r="N49" s="58"/>
      <c r="O49" s="58"/>
      <c r="P49" s="58"/>
      <c r="Q49" s="8"/>
      <c r="R49" s="8"/>
      <c r="S49" s="8"/>
      <c r="T49" s="8"/>
      <c r="U49" s="8"/>
      <c r="V49" s="8"/>
      <c r="W49" s="8"/>
      <c r="X49" s="64"/>
      <c r="Y49" s="65">
        <f t="shared" si="2"/>
        <v>0</v>
      </c>
      <c r="Z49" s="73">
        <f t="shared" si="3"/>
        <v>0</v>
      </c>
      <c r="AA49" s="71">
        <f t="shared" si="4"/>
        <v>0</v>
      </c>
      <c r="AB49" s="66">
        <f t="shared" si="5"/>
        <v>0</v>
      </c>
      <c r="AC49" s="82">
        <f t="shared" si="6"/>
        <v>0</v>
      </c>
      <c r="AD49" s="69">
        <f t="shared" si="7"/>
        <v>0</v>
      </c>
    </row>
    <row r="50" spans="1:30" ht="19.5" thickBot="1" x14ac:dyDescent="0.35">
      <c r="A50" s="51">
        <v>1</v>
      </c>
      <c r="B50" s="16" t="s">
        <v>133</v>
      </c>
      <c r="C50" s="1" t="s">
        <v>134</v>
      </c>
      <c r="D50" s="52" t="s">
        <v>135</v>
      </c>
      <c r="E50" s="46">
        <v>1</v>
      </c>
      <c r="F50" s="13"/>
      <c r="G50" s="13"/>
      <c r="H50" s="13"/>
      <c r="I50" s="13"/>
      <c r="J50" s="13"/>
      <c r="K50" s="13">
        <v>1</v>
      </c>
      <c r="L50" s="13"/>
      <c r="M50" s="58"/>
      <c r="N50" s="58"/>
      <c r="O50" s="58"/>
      <c r="P50" s="58"/>
      <c r="Q50" s="8"/>
      <c r="R50" s="8"/>
      <c r="S50" s="8"/>
      <c r="T50" s="8"/>
      <c r="U50" s="8"/>
      <c r="V50" s="8"/>
      <c r="W50" s="8"/>
      <c r="X50" s="64"/>
      <c r="Y50" s="65">
        <f t="shared" si="2"/>
        <v>2</v>
      </c>
      <c r="Z50" s="73">
        <f t="shared" si="3"/>
        <v>1</v>
      </c>
      <c r="AA50" s="71">
        <f t="shared" si="4"/>
        <v>1</v>
      </c>
      <c r="AB50" s="66">
        <f t="shared" si="5"/>
        <v>0</v>
      </c>
      <c r="AC50" s="82">
        <f t="shared" si="6"/>
        <v>0</v>
      </c>
      <c r="AD50" s="69">
        <f t="shared" si="7"/>
        <v>0</v>
      </c>
    </row>
    <row r="51" spans="1:30" ht="19.5" thickBot="1" x14ac:dyDescent="0.35">
      <c r="A51" s="51">
        <v>1</v>
      </c>
      <c r="B51" s="16" t="s">
        <v>136</v>
      </c>
      <c r="C51" s="1" t="s">
        <v>137</v>
      </c>
      <c r="D51" s="52" t="s">
        <v>138</v>
      </c>
      <c r="E51" s="46"/>
      <c r="F51" s="13"/>
      <c r="G51" s="13"/>
      <c r="H51" s="13"/>
      <c r="I51" s="13"/>
      <c r="J51" s="13"/>
      <c r="K51" s="13"/>
      <c r="L51" s="13"/>
      <c r="M51" s="58"/>
      <c r="N51" s="58"/>
      <c r="O51" s="58"/>
      <c r="P51" s="58"/>
      <c r="Q51" s="8"/>
      <c r="R51" s="8"/>
      <c r="S51" s="8"/>
      <c r="T51" s="8"/>
      <c r="U51" s="8"/>
      <c r="V51" s="8"/>
      <c r="W51" s="8"/>
      <c r="X51" s="64"/>
      <c r="Y51" s="65">
        <f t="shared" si="2"/>
        <v>0</v>
      </c>
      <c r="Z51" s="73">
        <f t="shared" si="3"/>
        <v>0</v>
      </c>
      <c r="AA51" s="71">
        <f t="shared" si="4"/>
        <v>0</v>
      </c>
      <c r="AB51" s="66">
        <f t="shared" si="5"/>
        <v>0</v>
      </c>
      <c r="AC51" s="82">
        <f t="shared" si="6"/>
        <v>0</v>
      </c>
      <c r="AD51" s="69">
        <f t="shared" si="7"/>
        <v>0</v>
      </c>
    </row>
    <row r="52" spans="1:30" ht="19.5" thickBot="1" x14ac:dyDescent="0.35">
      <c r="A52" s="51">
        <v>1</v>
      </c>
      <c r="B52" s="16" t="s">
        <v>139</v>
      </c>
      <c r="C52" s="1" t="s">
        <v>140</v>
      </c>
      <c r="D52" s="52" t="s">
        <v>26</v>
      </c>
      <c r="E52" s="46">
        <v>1</v>
      </c>
      <c r="F52" s="13">
        <v>1</v>
      </c>
      <c r="G52" s="13">
        <v>1</v>
      </c>
      <c r="H52" s="13"/>
      <c r="I52" s="13"/>
      <c r="J52" s="13"/>
      <c r="K52" s="13"/>
      <c r="L52" s="13"/>
      <c r="M52" s="58"/>
      <c r="N52" s="58"/>
      <c r="O52" s="58"/>
      <c r="P52" s="58"/>
      <c r="Q52" s="8"/>
      <c r="R52" s="8"/>
      <c r="S52" s="8"/>
      <c r="T52" s="8"/>
      <c r="U52" s="8"/>
      <c r="V52" s="8"/>
      <c r="W52" s="8"/>
      <c r="X52" s="64"/>
      <c r="Y52" s="65">
        <f t="shared" si="2"/>
        <v>3</v>
      </c>
      <c r="Z52" s="73">
        <f t="shared" si="3"/>
        <v>2</v>
      </c>
      <c r="AA52" s="71">
        <f t="shared" si="4"/>
        <v>1</v>
      </c>
      <c r="AB52" s="66">
        <f t="shared" si="5"/>
        <v>0</v>
      </c>
      <c r="AC52" s="82">
        <f t="shared" si="6"/>
        <v>0</v>
      </c>
      <c r="AD52" s="69">
        <f t="shared" si="7"/>
        <v>0</v>
      </c>
    </row>
    <row r="53" spans="1:30" ht="19.5" thickBot="1" x14ac:dyDescent="0.35">
      <c r="A53" s="51">
        <v>1</v>
      </c>
      <c r="B53" s="16" t="s">
        <v>141</v>
      </c>
      <c r="C53" s="1" t="s">
        <v>142</v>
      </c>
      <c r="D53" s="52" t="s">
        <v>143</v>
      </c>
      <c r="E53" s="46"/>
      <c r="F53" s="13"/>
      <c r="G53" s="13"/>
      <c r="H53" s="13"/>
      <c r="I53" s="13"/>
      <c r="J53" s="13"/>
      <c r="K53" s="13"/>
      <c r="L53" s="13"/>
      <c r="M53" s="58"/>
      <c r="N53" s="58"/>
      <c r="O53" s="58"/>
      <c r="P53" s="58"/>
      <c r="Q53" s="8"/>
      <c r="R53" s="8"/>
      <c r="S53" s="8"/>
      <c r="T53" s="8"/>
      <c r="U53" s="8"/>
      <c r="V53" s="8"/>
      <c r="W53" s="8"/>
      <c r="X53" s="64"/>
      <c r="Y53" s="65">
        <f t="shared" si="2"/>
        <v>0</v>
      </c>
      <c r="Z53" s="73">
        <f t="shared" si="3"/>
        <v>0</v>
      </c>
      <c r="AA53" s="71">
        <f t="shared" si="4"/>
        <v>0</v>
      </c>
      <c r="AB53" s="66">
        <f t="shared" si="5"/>
        <v>0</v>
      </c>
      <c r="AC53" s="82">
        <f t="shared" si="6"/>
        <v>0</v>
      </c>
      <c r="AD53" s="69">
        <f t="shared" si="7"/>
        <v>0</v>
      </c>
    </row>
    <row r="54" spans="1:30" ht="19.5" thickBot="1" x14ac:dyDescent="0.35">
      <c r="A54" s="51">
        <v>1</v>
      </c>
      <c r="B54" s="16" t="s">
        <v>144</v>
      </c>
      <c r="C54" s="1" t="s">
        <v>145</v>
      </c>
      <c r="D54" s="52" t="s">
        <v>146</v>
      </c>
      <c r="E54" s="46">
        <v>1</v>
      </c>
      <c r="F54" s="13"/>
      <c r="G54" s="13"/>
      <c r="H54" s="13"/>
      <c r="I54" s="13">
        <v>1</v>
      </c>
      <c r="J54" s="13">
        <v>1</v>
      </c>
      <c r="K54" s="13"/>
      <c r="L54" s="13"/>
      <c r="M54" s="58"/>
      <c r="N54" s="58">
        <v>1</v>
      </c>
      <c r="O54" s="58">
        <v>1</v>
      </c>
      <c r="P54" s="58"/>
      <c r="Q54" s="8"/>
      <c r="R54" s="8"/>
      <c r="S54" s="8"/>
      <c r="T54" s="8"/>
      <c r="U54" s="8"/>
      <c r="V54" s="8"/>
      <c r="W54" s="8"/>
      <c r="X54" s="64"/>
      <c r="Y54" s="65">
        <f t="shared" si="2"/>
        <v>5</v>
      </c>
      <c r="Z54" s="73">
        <f t="shared" si="3"/>
        <v>0</v>
      </c>
      <c r="AA54" s="71">
        <f t="shared" si="4"/>
        <v>0</v>
      </c>
      <c r="AB54" s="66">
        <f t="shared" si="5"/>
        <v>2</v>
      </c>
      <c r="AC54" s="82">
        <f t="shared" si="6"/>
        <v>2</v>
      </c>
      <c r="AD54" s="69">
        <f t="shared" si="7"/>
        <v>1</v>
      </c>
    </row>
    <row r="55" spans="1:30" ht="19.5" thickBot="1" x14ac:dyDescent="0.35">
      <c r="A55" s="51">
        <v>1</v>
      </c>
      <c r="B55" s="16" t="s">
        <v>147</v>
      </c>
      <c r="C55" s="1" t="s">
        <v>147</v>
      </c>
      <c r="D55" s="52" t="s">
        <v>73</v>
      </c>
      <c r="E55" s="46">
        <v>1</v>
      </c>
      <c r="F55" s="13"/>
      <c r="G55" s="13"/>
      <c r="H55" s="13"/>
      <c r="I55" s="13">
        <v>1</v>
      </c>
      <c r="J55" s="13"/>
      <c r="K55" s="13"/>
      <c r="L55" s="13">
        <v>1</v>
      </c>
      <c r="M55" s="58">
        <v>1</v>
      </c>
      <c r="N55" s="58"/>
      <c r="O55" s="58">
        <v>1</v>
      </c>
      <c r="P55" s="58"/>
      <c r="Q55" s="8"/>
      <c r="R55" s="8"/>
      <c r="S55" s="8"/>
      <c r="T55" s="8"/>
      <c r="U55" s="8"/>
      <c r="V55" s="8"/>
      <c r="W55" s="8"/>
      <c r="X55" s="64"/>
      <c r="Y55" s="65">
        <f t="shared" si="2"/>
        <v>5</v>
      </c>
      <c r="Z55" s="73">
        <f t="shared" si="3"/>
        <v>0</v>
      </c>
      <c r="AA55" s="71">
        <f t="shared" si="4"/>
        <v>0</v>
      </c>
      <c r="AB55" s="66">
        <f t="shared" si="5"/>
        <v>2</v>
      </c>
      <c r="AC55" s="82">
        <f t="shared" si="6"/>
        <v>0</v>
      </c>
      <c r="AD55" s="69">
        <f t="shared" si="7"/>
        <v>0</v>
      </c>
    </row>
    <row r="56" spans="1:30" ht="19.5" thickBot="1" x14ac:dyDescent="0.35">
      <c r="A56" s="51">
        <v>1</v>
      </c>
      <c r="B56" s="16" t="s">
        <v>148</v>
      </c>
      <c r="C56" s="1" t="s">
        <v>149</v>
      </c>
      <c r="D56" s="52" t="s">
        <v>150</v>
      </c>
      <c r="E56" s="46">
        <v>1</v>
      </c>
      <c r="F56" s="13">
        <v>1</v>
      </c>
      <c r="G56" s="13">
        <v>1</v>
      </c>
      <c r="H56" s="13">
        <v>1</v>
      </c>
      <c r="I56" s="13">
        <v>1</v>
      </c>
      <c r="J56" s="13"/>
      <c r="K56" s="13">
        <v>1</v>
      </c>
      <c r="L56" s="13"/>
      <c r="M56" s="58">
        <v>1</v>
      </c>
      <c r="N56" s="58"/>
      <c r="O56" s="58">
        <v>1</v>
      </c>
      <c r="P56" s="58">
        <v>1</v>
      </c>
      <c r="Q56" s="8"/>
      <c r="R56" s="8"/>
      <c r="S56" s="8"/>
      <c r="T56" s="8"/>
      <c r="U56" s="8"/>
      <c r="V56" s="8"/>
      <c r="W56" s="8"/>
      <c r="X56" s="64"/>
      <c r="Y56" s="65">
        <f t="shared" si="2"/>
        <v>9</v>
      </c>
      <c r="Z56" s="73">
        <f t="shared" si="3"/>
        <v>5</v>
      </c>
      <c r="AA56" s="71">
        <f t="shared" si="4"/>
        <v>1</v>
      </c>
      <c r="AB56" s="66">
        <f t="shared" si="5"/>
        <v>2</v>
      </c>
      <c r="AC56" s="82">
        <f t="shared" si="6"/>
        <v>0</v>
      </c>
      <c r="AD56" s="69">
        <f t="shared" si="7"/>
        <v>0</v>
      </c>
    </row>
    <row r="57" spans="1:30" ht="19.5" thickBot="1" x14ac:dyDescent="0.35">
      <c r="A57" s="51">
        <v>1</v>
      </c>
      <c r="B57" s="16" t="s">
        <v>151</v>
      </c>
      <c r="C57" s="1" t="s">
        <v>152</v>
      </c>
      <c r="D57" s="52" t="s">
        <v>61</v>
      </c>
      <c r="E57" s="46"/>
      <c r="F57" s="13"/>
      <c r="G57" s="13"/>
      <c r="H57" s="13"/>
      <c r="I57" s="13"/>
      <c r="J57" s="13"/>
      <c r="K57" s="13"/>
      <c r="L57" s="13"/>
      <c r="M57" s="58"/>
      <c r="N57" s="58"/>
      <c r="O57" s="58"/>
      <c r="P57" s="58"/>
      <c r="Q57" s="8"/>
      <c r="R57" s="8"/>
      <c r="S57" s="8"/>
      <c r="T57" s="8"/>
      <c r="U57" s="8"/>
      <c r="V57" s="8"/>
      <c r="W57" s="8"/>
      <c r="X57" s="64"/>
      <c r="Y57" s="65">
        <f t="shared" si="2"/>
        <v>0</v>
      </c>
      <c r="Z57" s="73">
        <f t="shared" si="3"/>
        <v>0</v>
      </c>
      <c r="AA57" s="71">
        <f t="shared" si="4"/>
        <v>0</v>
      </c>
      <c r="AB57" s="66">
        <f t="shared" si="5"/>
        <v>0</v>
      </c>
      <c r="AC57" s="82">
        <f t="shared" si="6"/>
        <v>0</v>
      </c>
      <c r="AD57" s="69">
        <f t="shared" si="7"/>
        <v>0</v>
      </c>
    </row>
    <row r="58" spans="1:30" ht="19.5" thickBot="1" x14ac:dyDescent="0.35">
      <c r="A58" s="51">
        <v>1</v>
      </c>
      <c r="B58" s="16" t="s">
        <v>127</v>
      </c>
      <c r="C58" s="1" t="s">
        <v>153</v>
      </c>
      <c r="D58" s="52" t="s">
        <v>13</v>
      </c>
      <c r="E58" s="46">
        <v>1</v>
      </c>
      <c r="F58" s="13">
        <v>1</v>
      </c>
      <c r="G58" s="13"/>
      <c r="H58" s="13"/>
      <c r="I58" s="13"/>
      <c r="J58" s="13"/>
      <c r="K58" s="13"/>
      <c r="L58" s="13"/>
      <c r="M58" s="58"/>
      <c r="N58" s="58"/>
      <c r="O58" s="58">
        <v>1</v>
      </c>
      <c r="P58" s="58"/>
      <c r="Q58" s="8"/>
      <c r="R58" s="8"/>
      <c r="S58" s="8"/>
      <c r="T58" s="8"/>
      <c r="U58" s="8"/>
      <c r="V58" s="8"/>
      <c r="W58" s="8"/>
      <c r="X58" s="64"/>
      <c r="Y58" s="65">
        <f t="shared" si="2"/>
        <v>3</v>
      </c>
      <c r="Z58" s="73">
        <f t="shared" si="3"/>
        <v>1</v>
      </c>
      <c r="AA58" s="71">
        <f t="shared" si="4"/>
        <v>1</v>
      </c>
      <c r="AB58" s="66">
        <f t="shared" si="5"/>
        <v>1</v>
      </c>
      <c r="AC58" s="82">
        <f t="shared" si="6"/>
        <v>0</v>
      </c>
      <c r="AD58" s="69">
        <f t="shared" si="7"/>
        <v>0</v>
      </c>
    </row>
    <row r="59" spans="1:30" ht="19.5" thickBot="1" x14ac:dyDescent="0.35">
      <c r="A59" s="51">
        <v>1</v>
      </c>
      <c r="B59" s="16" t="s">
        <v>19</v>
      </c>
      <c r="C59" s="1" t="s">
        <v>154</v>
      </c>
      <c r="D59" s="52" t="s">
        <v>114</v>
      </c>
      <c r="E59" s="46"/>
      <c r="F59" s="13"/>
      <c r="G59" s="13"/>
      <c r="H59" s="13"/>
      <c r="I59" s="13">
        <v>1</v>
      </c>
      <c r="J59" s="13"/>
      <c r="K59" s="13"/>
      <c r="L59" s="13"/>
      <c r="M59" s="58">
        <v>1</v>
      </c>
      <c r="N59" s="58"/>
      <c r="O59" s="58"/>
      <c r="P59" s="58"/>
      <c r="Q59" s="8"/>
      <c r="R59" s="8"/>
      <c r="S59" s="8"/>
      <c r="T59" s="8"/>
      <c r="U59" s="8"/>
      <c r="V59" s="8"/>
      <c r="W59" s="8"/>
      <c r="X59" s="64"/>
      <c r="Y59" s="65">
        <f t="shared" si="2"/>
        <v>2</v>
      </c>
      <c r="Z59" s="73">
        <f t="shared" si="3"/>
        <v>0</v>
      </c>
      <c r="AA59" s="71">
        <f t="shared" si="4"/>
        <v>0</v>
      </c>
      <c r="AB59" s="66">
        <f t="shared" si="5"/>
        <v>1</v>
      </c>
      <c r="AC59" s="82">
        <f t="shared" si="6"/>
        <v>0</v>
      </c>
      <c r="AD59" s="69">
        <f t="shared" si="7"/>
        <v>0</v>
      </c>
    </row>
    <row r="60" spans="1:30" ht="19.5" thickBot="1" x14ac:dyDescent="0.35">
      <c r="A60" s="51">
        <v>1</v>
      </c>
      <c r="B60" s="16" t="s">
        <v>44</v>
      </c>
      <c r="C60" s="1" t="s">
        <v>155</v>
      </c>
      <c r="D60" s="52" t="s">
        <v>156</v>
      </c>
      <c r="E60" s="46">
        <v>1</v>
      </c>
      <c r="F60" s="13"/>
      <c r="G60" s="13">
        <v>1</v>
      </c>
      <c r="H60" s="13"/>
      <c r="I60" s="13">
        <v>1</v>
      </c>
      <c r="J60" s="13">
        <v>1</v>
      </c>
      <c r="K60" s="13"/>
      <c r="L60" s="13"/>
      <c r="M60" s="58">
        <v>1</v>
      </c>
      <c r="N60" s="58">
        <v>1</v>
      </c>
      <c r="O60" s="58">
        <v>1</v>
      </c>
      <c r="P60" s="58"/>
      <c r="Q60" s="8"/>
      <c r="R60" s="8"/>
      <c r="S60" s="8"/>
      <c r="T60" s="8"/>
      <c r="U60" s="8"/>
      <c r="V60" s="8"/>
      <c r="W60" s="8"/>
      <c r="X60" s="64"/>
      <c r="Y60" s="65">
        <f t="shared" si="2"/>
        <v>7</v>
      </c>
      <c r="Z60" s="73">
        <f t="shared" si="3"/>
        <v>1</v>
      </c>
      <c r="AA60" s="71">
        <f t="shared" si="4"/>
        <v>1</v>
      </c>
      <c r="AB60" s="66">
        <f t="shared" si="5"/>
        <v>2</v>
      </c>
      <c r="AC60" s="82">
        <f t="shared" si="6"/>
        <v>2</v>
      </c>
      <c r="AD60" s="69">
        <f t="shared" si="7"/>
        <v>1</v>
      </c>
    </row>
    <row r="61" spans="1:30" ht="19.5" thickBot="1" x14ac:dyDescent="0.35">
      <c r="A61" s="51">
        <v>1</v>
      </c>
      <c r="B61" s="16" t="s">
        <v>159</v>
      </c>
      <c r="C61" s="1" t="s">
        <v>160</v>
      </c>
      <c r="D61" s="52" t="s">
        <v>161</v>
      </c>
      <c r="E61" s="46">
        <v>1</v>
      </c>
      <c r="F61" s="13">
        <v>1</v>
      </c>
      <c r="G61" s="13"/>
      <c r="H61" s="13"/>
      <c r="I61" s="13"/>
      <c r="J61" s="13"/>
      <c r="K61" s="13"/>
      <c r="L61" s="13"/>
      <c r="M61" s="58"/>
      <c r="N61" s="58"/>
      <c r="O61" s="58">
        <v>1</v>
      </c>
      <c r="P61" s="58"/>
      <c r="Q61" s="8"/>
      <c r="R61" s="8"/>
      <c r="S61" s="8"/>
      <c r="T61" s="8"/>
      <c r="U61" s="8"/>
      <c r="V61" s="8"/>
      <c r="W61" s="8"/>
      <c r="X61" s="64"/>
      <c r="Y61" s="65">
        <f t="shared" si="2"/>
        <v>3</v>
      </c>
      <c r="Z61" s="73">
        <f t="shared" si="3"/>
        <v>1</v>
      </c>
      <c r="AA61" s="71">
        <f t="shared" si="4"/>
        <v>1</v>
      </c>
      <c r="AB61" s="66">
        <f t="shared" si="5"/>
        <v>1</v>
      </c>
      <c r="AC61" s="82">
        <f t="shared" si="6"/>
        <v>0</v>
      </c>
      <c r="AD61" s="69">
        <f t="shared" si="7"/>
        <v>0</v>
      </c>
    </row>
    <row r="62" spans="1:30" ht="19.5" thickBot="1" x14ac:dyDescent="0.35">
      <c r="A62" s="51">
        <v>1</v>
      </c>
      <c r="B62" s="16"/>
      <c r="C62" s="1" t="s">
        <v>162</v>
      </c>
      <c r="D62" s="52" t="s">
        <v>87</v>
      </c>
      <c r="E62" s="46">
        <v>1</v>
      </c>
      <c r="F62" s="13"/>
      <c r="G62" s="13"/>
      <c r="H62" s="13"/>
      <c r="I62" s="13"/>
      <c r="J62" s="13"/>
      <c r="K62" s="13"/>
      <c r="L62" s="13"/>
      <c r="M62" s="58"/>
      <c r="N62" s="58"/>
      <c r="O62" s="58">
        <v>1</v>
      </c>
      <c r="P62" s="58"/>
      <c r="Q62" s="8"/>
      <c r="R62" s="8"/>
      <c r="S62" s="8"/>
      <c r="T62" s="8"/>
      <c r="U62" s="8"/>
      <c r="V62" s="8"/>
      <c r="W62" s="8"/>
      <c r="X62" s="64"/>
      <c r="Y62" s="65">
        <f t="shared" si="2"/>
        <v>2</v>
      </c>
      <c r="Z62" s="73">
        <f t="shared" si="3"/>
        <v>0</v>
      </c>
      <c r="AA62" s="71">
        <f t="shared" si="4"/>
        <v>0</v>
      </c>
      <c r="AB62" s="66">
        <f t="shared" si="5"/>
        <v>1</v>
      </c>
      <c r="AC62" s="82">
        <f t="shared" si="6"/>
        <v>0</v>
      </c>
      <c r="AD62" s="69">
        <f t="shared" si="7"/>
        <v>0</v>
      </c>
    </row>
    <row r="63" spans="1:30" ht="19.5" thickBot="1" x14ac:dyDescent="0.35">
      <c r="A63" s="51">
        <v>1</v>
      </c>
      <c r="B63" s="21" t="s">
        <v>163</v>
      </c>
      <c r="C63" s="4" t="s">
        <v>164</v>
      </c>
      <c r="D63" s="55" t="s">
        <v>76</v>
      </c>
      <c r="E63" s="46"/>
      <c r="F63" s="13"/>
      <c r="G63" s="13"/>
      <c r="H63" s="13">
        <v>1</v>
      </c>
      <c r="I63" s="13"/>
      <c r="J63" s="13"/>
      <c r="K63" s="13"/>
      <c r="L63" s="13"/>
      <c r="M63" s="58"/>
      <c r="N63" s="58"/>
      <c r="O63" s="58"/>
      <c r="P63" s="58"/>
      <c r="Q63" s="8"/>
      <c r="R63" s="8"/>
      <c r="S63" s="8"/>
      <c r="T63" s="8"/>
      <c r="U63" s="8"/>
      <c r="V63" s="8"/>
      <c r="W63" s="8"/>
      <c r="X63" s="64"/>
      <c r="Y63" s="65">
        <f t="shared" si="2"/>
        <v>1</v>
      </c>
      <c r="Z63" s="73">
        <f t="shared" si="3"/>
        <v>1</v>
      </c>
      <c r="AA63" s="71">
        <f t="shared" si="4"/>
        <v>1</v>
      </c>
      <c r="AB63" s="66">
        <f t="shared" si="5"/>
        <v>0</v>
      </c>
      <c r="AC63" s="82">
        <f t="shared" si="6"/>
        <v>0</v>
      </c>
      <c r="AD63" s="69">
        <f t="shared" si="7"/>
        <v>0</v>
      </c>
    </row>
    <row r="64" spans="1:30" ht="19.5" thickBot="1" x14ac:dyDescent="0.35">
      <c r="A64" s="51">
        <v>1</v>
      </c>
      <c r="B64" s="16"/>
      <c r="C64" s="1" t="s">
        <v>165</v>
      </c>
      <c r="D64" s="52" t="s">
        <v>166</v>
      </c>
      <c r="E64" s="46">
        <v>1</v>
      </c>
      <c r="F64" s="13"/>
      <c r="G64" s="13"/>
      <c r="H64" s="13"/>
      <c r="I64" s="13">
        <v>1</v>
      </c>
      <c r="J64" s="13"/>
      <c r="K64" s="13"/>
      <c r="L64" s="13"/>
      <c r="M64" s="58"/>
      <c r="N64" s="58"/>
      <c r="O64" s="58">
        <v>1</v>
      </c>
      <c r="P64" s="58"/>
      <c r="Q64" s="8"/>
      <c r="R64" s="8"/>
      <c r="S64" s="8"/>
      <c r="T64" s="8"/>
      <c r="U64" s="8"/>
      <c r="V64" s="8"/>
      <c r="W64" s="8"/>
      <c r="X64" s="64"/>
      <c r="Y64" s="65">
        <f t="shared" si="2"/>
        <v>3</v>
      </c>
      <c r="Z64" s="73">
        <f t="shared" si="3"/>
        <v>0</v>
      </c>
      <c r="AA64" s="71">
        <f t="shared" si="4"/>
        <v>0</v>
      </c>
      <c r="AB64" s="66">
        <f t="shared" si="5"/>
        <v>2</v>
      </c>
      <c r="AC64" s="82">
        <f t="shared" si="6"/>
        <v>0</v>
      </c>
      <c r="AD64" s="69">
        <f t="shared" si="7"/>
        <v>0</v>
      </c>
    </row>
    <row r="65" spans="1:30" ht="19.5" thickBot="1" x14ac:dyDescent="0.35">
      <c r="A65" s="51">
        <v>1</v>
      </c>
      <c r="B65" s="16" t="s">
        <v>167</v>
      </c>
      <c r="C65" s="1" t="s">
        <v>168</v>
      </c>
      <c r="D65" s="52" t="s">
        <v>84</v>
      </c>
      <c r="E65" s="46">
        <v>1</v>
      </c>
      <c r="F65" s="13">
        <v>1</v>
      </c>
      <c r="G65" s="13"/>
      <c r="H65" s="13"/>
      <c r="I65" s="13"/>
      <c r="J65" s="13"/>
      <c r="K65" s="13"/>
      <c r="L65" s="13"/>
      <c r="M65" s="58"/>
      <c r="N65" s="58"/>
      <c r="O65" s="58">
        <v>1</v>
      </c>
      <c r="P65" s="58"/>
      <c r="Q65" s="8"/>
      <c r="R65" s="8"/>
      <c r="S65" s="8"/>
      <c r="T65" s="8"/>
      <c r="U65" s="8"/>
      <c r="V65" s="8"/>
      <c r="W65" s="8"/>
      <c r="X65" s="64"/>
      <c r="Y65" s="65">
        <f t="shared" si="2"/>
        <v>3</v>
      </c>
      <c r="Z65" s="73">
        <f t="shared" si="3"/>
        <v>1</v>
      </c>
      <c r="AA65" s="71">
        <f t="shared" si="4"/>
        <v>1</v>
      </c>
      <c r="AB65" s="66">
        <f t="shared" si="5"/>
        <v>1</v>
      </c>
      <c r="AC65" s="82">
        <f t="shared" si="6"/>
        <v>0</v>
      </c>
      <c r="AD65" s="69">
        <f t="shared" si="7"/>
        <v>0</v>
      </c>
    </row>
    <row r="66" spans="1:30" ht="19.5" thickBot="1" x14ac:dyDescent="0.35">
      <c r="A66" s="51">
        <v>1</v>
      </c>
      <c r="B66" s="16" t="s">
        <v>169</v>
      </c>
      <c r="C66" s="1" t="s">
        <v>170</v>
      </c>
      <c r="D66" s="52" t="s">
        <v>171</v>
      </c>
      <c r="E66" s="46"/>
      <c r="F66" s="13"/>
      <c r="G66" s="13"/>
      <c r="H66" s="13"/>
      <c r="I66" s="13"/>
      <c r="J66" s="13"/>
      <c r="K66" s="13"/>
      <c r="L66" s="13"/>
      <c r="M66" s="58"/>
      <c r="N66" s="58"/>
      <c r="O66" s="58"/>
      <c r="P66" s="58"/>
      <c r="Q66" s="8"/>
      <c r="R66" s="8"/>
      <c r="S66" s="8"/>
      <c r="T66" s="8"/>
      <c r="U66" s="8"/>
      <c r="V66" s="8"/>
      <c r="W66" s="8"/>
      <c r="X66" s="64"/>
      <c r="Y66" s="65">
        <f t="shared" si="2"/>
        <v>0</v>
      </c>
      <c r="Z66" s="73">
        <f t="shared" si="3"/>
        <v>0</v>
      </c>
      <c r="AA66" s="71">
        <f t="shared" si="4"/>
        <v>0</v>
      </c>
      <c r="AB66" s="66">
        <f t="shared" si="5"/>
        <v>0</v>
      </c>
      <c r="AC66" s="82">
        <f t="shared" si="6"/>
        <v>0</v>
      </c>
      <c r="AD66" s="69">
        <f t="shared" si="7"/>
        <v>0</v>
      </c>
    </row>
    <row r="67" spans="1:30" ht="19.5" thickBot="1" x14ac:dyDescent="0.35">
      <c r="A67" s="51">
        <v>1</v>
      </c>
      <c r="B67" s="16" t="s">
        <v>172</v>
      </c>
      <c r="C67" s="1" t="s">
        <v>173</v>
      </c>
      <c r="D67" s="52" t="s">
        <v>174</v>
      </c>
      <c r="E67" s="46">
        <v>1</v>
      </c>
      <c r="F67" s="13"/>
      <c r="G67" s="13"/>
      <c r="H67" s="13"/>
      <c r="I67" s="13">
        <v>1</v>
      </c>
      <c r="J67" s="13"/>
      <c r="K67" s="13"/>
      <c r="L67" s="13">
        <v>1</v>
      </c>
      <c r="M67" s="58">
        <v>1</v>
      </c>
      <c r="N67" s="58"/>
      <c r="O67" s="58">
        <v>1</v>
      </c>
      <c r="P67" s="58"/>
      <c r="Q67" s="8"/>
      <c r="R67" s="8"/>
      <c r="S67" s="8"/>
      <c r="T67" s="8"/>
      <c r="U67" s="8"/>
      <c r="V67" s="8"/>
      <c r="W67" s="8"/>
      <c r="X67" s="64"/>
      <c r="Y67" s="65">
        <f t="shared" ref="Y67:Y128" si="8">SUM(E67:X67)</f>
        <v>5</v>
      </c>
      <c r="Z67" s="73">
        <f t="shared" ref="Z67:Z128" si="9">F67+G67+H67+K67+P67+T67+V67+X67</f>
        <v>0</v>
      </c>
      <c r="AA67" s="71">
        <f t="shared" ref="AA67:AA128" si="10">IF(Z67=0,0,1)</f>
        <v>0</v>
      </c>
      <c r="AB67" s="66">
        <f t="shared" ref="AB67:AB128" si="11">I67+O67+W67+U67</f>
        <v>2</v>
      </c>
      <c r="AC67" s="82">
        <f t="shared" ref="AC67:AC128" si="12">J67+R67+N67</f>
        <v>0</v>
      </c>
      <c r="AD67" s="69">
        <f t="shared" ref="AD67:AD128" si="13">IF(AC67=0,0,1)</f>
        <v>0</v>
      </c>
    </row>
    <row r="68" spans="1:30" ht="19.5" thickBot="1" x14ac:dyDescent="0.35">
      <c r="A68" s="51">
        <v>1</v>
      </c>
      <c r="B68" s="16" t="s">
        <v>175</v>
      </c>
      <c r="C68" s="1" t="s">
        <v>176</v>
      </c>
      <c r="D68" s="52" t="s">
        <v>177</v>
      </c>
      <c r="E68" s="46"/>
      <c r="F68" s="13"/>
      <c r="G68" s="13"/>
      <c r="H68" s="13"/>
      <c r="I68" s="13"/>
      <c r="J68" s="13"/>
      <c r="K68" s="13"/>
      <c r="L68" s="13"/>
      <c r="M68" s="58"/>
      <c r="N68" s="58"/>
      <c r="O68" s="58"/>
      <c r="P68" s="58"/>
      <c r="Q68" s="8"/>
      <c r="R68" s="8"/>
      <c r="S68" s="8"/>
      <c r="T68" s="8"/>
      <c r="U68" s="8"/>
      <c r="V68" s="8"/>
      <c r="W68" s="8"/>
      <c r="X68" s="64"/>
      <c r="Y68" s="65">
        <f t="shared" si="8"/>
        <v>0</v>
      </c>
      <c r="Z68" s="73">
        <f t="shared" si="9"/>
        <v>0</v>
      </c>
      <c r="AA68" s="71">
        <f t="shared" si="10"/>
        <v>0</v>
      </c>
      <c r="AB68" s="66">
        <f t="shared" si="11"/>
        <v>0</v>
      </c>
      <c r="AC68" s="82">
        <f t="shared" si="12"/>
        <v>0</v>
      </c>
      <c r="AD68" s="69">
        <f t="shared" si="13"/>
        <v>0</v>
      </c>
    </row>
    <row r="69" spans="1:30" ht="19.5" thickBot="1" x14ac:dyDescent="0.35">
      <c r="A69" s="51">
        <v>1</v>
      </c>
      <c r="B69" s="16" t="s">
        <v>178</v>
      </c>
      <c r="C69" s="1" t="s">
        <v>179</v>
      </c>
      <c r="D69" s="52" t="s">
        <v>180</v>
      </c>
      <c r="E69" s="46"/>
      <c r="F69" s="13">
        <v>1</v>
      </c>
      <c r="G69" s="13"/>
      <c r="H69" s="13"/>
      <c r="I69" s="13"/>
      <c r="J69" s="13"/>
      <c r="K69" s="13"/>
      <c r="L69" s="13"/>
      <c r="M69" s="58"/>
      <c r="N69" s="58"/>
      <c r="O69" s="58"/>
      <c r="P69" s="58"/>
      <c r="Q69" s="8"/>
      <c r="R69" s="8"/>
      <c r="S69" s="8"/>
      <c r="T69" s="8"/>
      <c r="U69" s="8"/>
      <c r="V69" s="8"/>
      <c r="W69" s="8"/>
      <c r="X69" s="64"/>
      <c r="Y69" s="65">
        <f t="shared" si="8"/>
        <v>1</v>
      </c>
      <c r="Z69" s="73">
        <f t="shared" si="9"/>
        <v>1</v>
      </c>
      <c r="AA69" s="71">
        <f t="shared" si="10"/>
        <v>1</v>
      </c>
      <c r="AB69" s="66">
        <f t="shared" si="11"/>
        <v>0</v>
      </c>
      <c r="AC69" s="82">
        <f t="shared" si="12"/>
        <v>0</v>
      </c>
      <c r="AD69" s="69">
        <f t="shared" si="13"/>
        <v>0</v>
      </c>
    </row>
    <row r="70" spans="1:30" ht="19.5" thickBot="1" x14ac:dyDescent="0.35">
      <c r="A70" s="51">
        <v>1</v>
      </c>
      <c r="B70" s="125" t="s">
        <v>136</v>
      </c>
      <c r="C70" s="1" t="s">
        <v>181</v>
      </c>
      <c r="D70" s="52" t="s">
        <v>146</v>
      </c>
      <c r="E70" s="46"/>
      <c r="F70" s="13"/>
      <c r="G70" s="13"/>
      <c r="H70" s="13">
        <v>1</v>
      </c>
      <c r="I70" s="13">
        <v>1</v>
      </c>
      <c r="J70" s="13"/>
      <c r="K70" s="13"/>
      <c r="L70" s="13"/>
      <c r="M70" s="58"/>
      <c r="N70" s="58"/>
      <c r="O70" s="58"/>
      <c r="P70" s="58"/>
      <c r="Q70" s="8"/>
      <c r="R70" s="8"/>
      <c r="S70" s="8"/>
      <c r="T70" s="8"/>
      <c r="U70" s="8"/>
      <c r="V70" s="8"/>
      <c r="W70" s="8"/>
      <c r="X70" s="64"/>
      <c r="Y70" s="65">
        <f t="shared" si="8"/>
        <v>2</v>
      </c>
      <c r="Z70" s="73">
        <f t="shared" si="9"/>
        <v>1</v>
      </c>
      <c r="AA70" s="71">
        <f t="shared" si="10"/>
        <v>1</v>
      </c>
      <c r="AB70" s="66">
        <f t="shared" si="11"/>
        <v>1</v>
      </c>
      <c r="AC70" s="82">
        <f t="shared" si="12"/>
        <v>0</v>
      </c>
      <c r="AD70" s="69">
        <f t="shared" si="13"/>
        <v>0</v>
      </c>
    </row>
    <row r="71" spans="1:30" ht="19.5" thickBot="1" x14ac:dyDescent="0.35">
      <c r="A71" s="51">
        <v>1</v>
      </c>
      <c r="B71" s="16" t="s">
        <v>182</v>
      </c>
      <c r="C71" s="1" t="s">
        <v>183</v>
      </c>
      <c r="D71" s="52" t="s">
        <v>184</v>
      </c>
      <c r="E71" s="46">
        <v>1</v>
      </c>
      <c r="F71" s="13"/>
      <c r="G71" s="13"/>
      <c r="H71" s="13"/>
      <c r="I71" s="13"/>
      <c r="J71" s="13"/>
      <c r="K71" s="13"/>
      <c r="L71" s="13"/>
      <c r="M71" s="58"/>
      <c r="N71" s="58"/>
      <c r="O71" s="58">
        <v>1</v>
      </c>
      <c r="P71" s="58"/>
      <c r="Q71" s="8"/>
      <c r="R71" s="8"/>
      <c r="S71" s="8"/>
      <c r="T71" s="8"/>
      <c r="U71" s="8"/>
      <c r="V71" s="8"/>
      <c r="W71" s="8"/>
      <c r="X71" s="64"/>
      <c r="Y71" s="65">
        <f t="shared" si="8"/>
        <v>2</v>
      </c>
      <c r="Z71" s="73">
        <f t="shared" si="9"/>
        <v>0</v>
      </c>
      <c r="AA71" s="71">
        <f t="shared" si="10"/>
        <v>0</v>
      </c>
      <c r="AB71" s="66">
        <f t="shared" si="11"/>
        <v>1</v>
      </c>
      <c r="AC71" s="82">
        <f t="shared" si="12"/>
        <v>0</v>
      </c>
      <c r="AD71" s="69">
        <f t="shared" si="13"/>
        <v>0</v>
      </c>
    </row>
    <row r="72" spans="1:30" ht="19.5" thickBot="1" x14ac:dyDescent="0.35">
      <c r="A72" s="51">
        <v>1</v>
      </c>
      <c r="B72" s="16" t="s">
        <v>185</v>
      </c>
      <c r="C72" s="1" t="s">
        <v>186</v>
      </c>
      <c r="D72" s="52" t="s">
        <v>8</v>
      </c>
      <c r="E72" s="46"/>
      <c r="F72" s="13">
        <v>1</v>
      </c>
      <c r="G72" s="13"/>
      <c r="H72" s="13"/>
      <c r="I72" s="13"/>
      <c r="J72" s="13"/>
      <c r="K72" s="13">
        <v>1</v>
      </c>
      <c r="L72" s="13"/>
      <c r="M72" s="58"/>
      <c r="N72" s="58"/>
      <c r="O72" s="58"/>
      <c r="P72" s="58"/>
      <c r="Q72" s="8"/>
      <c r="R72" s="8"/>
      <c r="S72" s="8"/>
      <c r="T72" s="8"/>
      <c r="U72" s="8"/>
      <c r="V72" s="8"/>
      <c r="W72" s="8"/>
      <c r="X72" s="64"/>
      <c r="Y72" s="65">
        <f t="shared" si="8"/>
        <v>2</v>
      </c>
      <c r="Z72" s="73">
        <f t="shared" si="9"/>
        <v>2</v>
      </c>
      <c r="AA72" s="71">
        <f t="shared" si="10"/>
        <v>1</v>
      </c>
      <c r="AB72" s="66">
        <f t="shared" si="11"/>
        <v>0</v>
      </c>
      <c r="AC72" s="82">
        <f t="shared" si="12"/>
        <v>0</v>
      </c>
      <c r="AD72" s="69">
        <f t="shared" si="13"/>
        <v>0</v>
      </c>
    </row>
    <row r="73" spans="1:30" ht="19.5" thickBot="1" x14ac:dyDescent="0.35">
      <c r="A73" s="51">
        <v>1</v>
      </c>
      <c r="B73" s="16" t="s">
        <v>157</v>
      </c>
      <c r="C73" s="124" t="s">
        <v>371</v>
      </c>
      <c r="D73" s="52" t="s">
        <v>158</v>
      </c>
      <c r="E73" s="46">
        <v>1</v>
      </c>
      <c r="F73" s="13"/>
      <c r="G73" s="13">
        <v>1</v>
      </c>
      <c r="H73" s="13"/>
      <c r="I73" s="13"/>
      <c r="J73" s="13"/>
      <c r="K73" s="13">
        <v>1</v>
      </c>
      <c r="L73" s="13"/>
      <c r="M73" s="58"/>
      <c r="N73" s="58"/>
      <c r="O73" s="58">
        <v>1</v>
      </c>
      <c r="P73" s="58">
        <v>1</v>
      </c>
      <c r="Q73" s="8"/>
      <c r="R73" s="8"/>
      <c r="S73" s="8"/>
      <c r="T73" s="8"/>
      <c r="U73" s="8"/>
      <c r="V73" s="8"/>
      <c r="W73" s="8"/>
      <c r="X73" s="64"/>
      <c r="Y73" s="65">
        <f t="shared" si="8"/>
        <v>5</v>
      </c>
      <c r="Z73" s="73">
        <f t="shared" si="9"/>
        <v>3</v>
      </c>
      <c r="AA73" s="71">
        <f t="shared" si="10"/>
        <v>1</v>
      </c>
      <c r="AB73" s="66">
        <f t="shared" si="11"/>
        <v>1</v>
      </c>
      <c r="AC73" s="82">
        <f t="shared" si="12"/>
        <v>0</v>
      </c>
      <c r="AD73" s="69">
        <f t="shared" si="13"/>
        <v>0</v>
      </c>
    </row>
    <row r="74" spans="1:30" ht="19.5" thickBot="1" x14ac:dyDescent="0.35">
      <c r="A74" s="51">
        <v>1</v>
      </c>
      <c r="B74" s="16" t="s">
        <v>187</v>
      </c>
      <c r="C74" s="1" t="s">
        <v>188</v>
      </c>
      <c r="D74" s="52" t="s">
        <v>40</v>
      </c>
      <c r="E74" s="46">
        <v>1</v>
      </c>
      <c r="F74" s="13"/>
      <c r="G74" s="13"/>
      <c r="H74" s="13">
        <v>1</v>
      </c>
      <c r="I74" s="13"/>
      <c r="J74" s="13"/>
      <c r="K74" s="13"/>
      <c r="L74" s="13"/>
      <c r="M74" s="58"/>
      <c r="N74" s="58"/>
      <c r="O74" s="58">
        <v>1</v>
      </c>
      <c r="P74" s="58"/>
      <c r="Q74" s="8"/>
      <c r="R74" s="8"/>
      <c r="S74" s="8"/>
      <c r="T74" s="8"/>
      <c r="U74" s="8"/>
      <c r="V74" s="8"/>
      <c r="W74" s="8"/>
      <c r="X74" s="64"/>
      <c r="Y74" s="65">
        <f t="shared" si="8"/>
        <v>3</v>
      </c>
      <c r="Z74" s="73">
        <f t="shared" si="9"/>
        <v>1</v>
      </c>
      <c r="AA74" s="71">
        <f t="shared" si="10"/>
        <v>1</v>
      </c>
      <c r="AB74" s="66">
        <f t="shared" si="11"/>
        <v>1</v>
      </c>
      <c r="AC74" s="82">
        <f t="shared" si="12"/>
        <v>0</v>
      </c>
      <c r="AD74" s="69">
        <f t="shared" si="13"/>
        <v>0</v>
      </c>
    </row>
    <row r="75" spans="1:30" ht="19.5" thickBot="1" x14ac:dyDescent="0.35">
      <c r="A75" s="51">
        <v>1</v>
      </c>
      <c r="B75" s="16" t="s">
        <v>189</v>
      </c>
      <c r="C75" s="1" t="s">
        <v>190</v>
      </c>
      <c r="D75" s="52" t="s">
        <v>111</v>
      </c>
      <c r="E75" s="46"/>
      <c r="F75" s="13"/>
      <c r="G75" s="13"/>
      <c r="H75" s="13"/>
      <c r="I75" s="13"/>
      <c r="J75" s="13"/>
      <c r="K75" s="13"/>
      <c r="L75" s="13"/>
      <c r="M75" s="58"/>
      <c r="N75" s="58"/>
      <c r="O75" s="58"/>
      <c r="P75" s="58"/>
      <c r="Q75" s="8"/>
      <c r="R75" s="8"/>
      <c r="S75" s="8"/>
      <c r="T75" s="8"/>
      <c r="U75" s="8"/>
      <c r="V75" s="8"/>
      <c r="W75" s="8"/>
      <c r="X75" s="64"/>
      <c r="Y75" s="65">
        <f t="shared" si="8"/>
        <v>0</v>
      </c>
      <c r="Z75" s="73">
        <f t="shared" si="9"/>
        <v>0</v>
      </c>
      <c r="AA75" s="71">
        <f t="shared" si="10"/>
        <v>0</v>
      </c>
      <c r="AB75" s="66">
        <f t="shared" si="11"/>
        <v>0</v>
      </c>
      <c r="AC75" s="82">
        <f t="shared" si="12"/>
        <v>0</v>
      </c>
      <c r="AD75" s="69">
        <f t="shared" si="13"/>
        <v>0</v>
      </c>
    </row>
    <row r="76" spans="1:30" ht="19.5" thickBot="1" x14ac:dyDescent="0.35">
      <c r="A76" s="51">
        <v>1</v>
      </c>
      <c r="B76" s="16" t="s">
        <v>191</v>
      </c>
      <c r="C76" s="1" t="s">
        <v>192</v>
      </c>
      <c r="D76" s="52" t="s">
        <v>193</v>
      </c>
      <c r="E76" s="46"/>
      <c r="F76" s="13"/>
      <c r="G76" s="13"/>
      <c r="H76" s="13">
        <v>1</v>
      </c>
      <c r="I76" s="13"/>
      <c r="J76" s="13"/>
      <c r="K76" s="13"/>
      <c r="L76" s="13"/>
      <c r="M76" s="58">
        <v>1</v>
      </c>
      <c r="N76" s="58"/>
      <c r="O76" s="58"/>
      <c r="P76" s="58"/>
      <c r="Q76" s="8"/>
      <c r="R76" s="8"/>
      <c r="S76" s="8"/>
      <c r="T76" s="8"/>
      <c r="U76" s="8"/>
      <c r="V76" s="8"/>
      <c r="W76" s="8"/>
      <c r="X76" s="64"/>
      <c r="Y76" s="65">
        <f t="shared" si="8"/>
        <v>2</v>
      </c>
      <c r="Z76" s="73">
        <f t="shared" si="9"/>
        <v>1</v>
      </c>
      <c r="AA76" s="71">
        <f t="shared" si="10"/>
        <v>1</v>
      </c>
      <c r="AB76" s="66">
        <f t="shared" si="11"/>
        <v>0</v>
      </c>
      <c r="AC76" s="82">
        <f t="shared" si="12"/>
        <v>0</v>
      </c>
      <c r="AD76" s="69">
        <f t="shared" si="13"/>
        <v>0</v>
      </c>
    </row>
    <row r="77" spans="1:30" ht="19.5" thickBot="1" x14ac:dyDescent="0.35">
      <c r="A77" s="51">
        <v>1</v>
      </c>
      <c r="B77" s="16" t="s">
        <v>194</v>
      </c>
      <c r="C77" s="1" t="s">
        <v>195</v>
      </c>
      <c r="D77" s="52" t="s">
        <v>21</v>
      </c>
      <c r="E77" s="46">
        <v>1</v>
      </c>
      <c r="F77" s="13"/>
      <c r="G77" s="13"/>
      <c r="H77" s="13"/>
      <c r="I77" s="13"/>
      <c r="J77" s="13"/>
      <c r="K77" s="13"/>
      <c r="L77" s="13"/>
      <c r="M77" s="58"/>
      <c r="N77" s="58"/>
      <c r="O77" s="58"/>
      <c r="P77" s="58"/>
      <c r="Q77" s="8"/>
      <c r="R77" s="8"/>
      <c r="S77" s="8"/>
      <c r="T77" s="8"/>
      <c r="U77" s="8"/>
      <c r="V77" s="8"/>
      <c r="W77" s="8"/>
      <c r="X77" s="64"/>
      <c r="Y77" s="65">
        <f t="shared" si="8"/>
        <v>1</v>
      </c>
      <c r="Z77" s="73">
        <f t="shared" si="9"/>
        <v>0</v>
      </c>
      <c r="AA77" s="71">
        <f t="shared" si="10"/>
        <v>0</v>
      </c>
      <c r="AB77" s="66">
        <f t="shared" si="11"/>
        <v>0</v>
      </c>
      <c r="AC77" s="82">
        <f t="shared" si="12"/>
        <v>0</v>
      </c>
      <c r="AD77" s="69">
        <f t="shared" si="13"/>
        <v>0</v>
      </c>
    </row>
    <row r="78" spans="1:30" ht="19.5" thickBot="1" x14ac:dyDescent="0.35">
      <c r="A78" s="51">
        <v>1</v>
      </c>
      <c r="B78" s="16" t="s">
        <v>196</v>
      </c>
      <c r="C78" s="1" t="s">
        <v>197</v>
      </c>
      <c r="D78" s="52" t="s">
        <v>198</v>
      </c>
      <c r="E78" s="46"/>
      <c r="F78" s="13"/>
      <c r="G78" s="13"/>
      <c r="H78" s="13"/>
      <c r="I78" s="13"/>
      <c r="J78" s="13"/>
      <c r="K78" s="13"/>
      <c r="L78" s="13"/>
      <c r="M78" s="58"/>
      <c r="N78" s="58"/>
      <c r="O78" s="58"/>
      <c r="P78" s="58"/>
      <c r="Q78" s="8"/>
      <c r="R78" s="8"/>
      <c r="S78" s="8"/>
      <c r="T78" s="8"/>
      <c r="U78" s="8"/>
      <c r="V78" s="8"/>
      <c r="W78" s="8"/>
      <c r="X78" s="64"/>
      <c r="Y78" s="65">
        <f t="shared" si="8"/>
        <v>0</v>
      </c>
      <c r="Z78" s="73">
        <f t="shared" si="9"/>
        <v>0</v>
      </c>
      <c r="AA78" s="71">
        <f t="shared" si="10"/>
        <v>0</v>
      </c>
      <c r="AB78" s="66">
        <f t="shared" si="11"/>
        <v>0</v>
      </c>
      <c r="AC78" s="82">
        <f t="shared" si="12"/>
        <v>0</v>
      </c>
      <c r="AD78" s="69">
        <f t="shared" si="13"/>
        <v>0</v>
      </c>
    </row>
    <row r="79" spans="1:30" ht="19.5" thickBot="1" x14ac:dyDescent="0.35">
      <c r="A79" s="51">
        <v>1</v>
      </c>
      <c r="B79" s="16" t="s">
        <v>22</v>
      </c>
      <c r="C79" s="1" t="s">
        <v>199</v>
      </c>
      <c r="D79" s="52" t="s">
        <v>105</v>
      </c>
      <c r="E79" s="46"/>
      <c r="F79" s="13"/>
      <c r="G79" s="13">
        <v>1</v>
      </c>
      <c r="H79" s="13"/>
      <c r="I79" s="13">
        <v>1</v>
      </c>
      <c r="J79" s="13"/>
      <c r="K79" s="13"/>
      <c r="L79" s="13"/>
      <c r="M79" s="58"/>
      <c r="N79" s="58"/>
      <c r="O79" s="58">
        <v>1</v>
      </c>
      <c r="P79" s="58"/>
      <c r="Q79" s="8"/>
      <c r="R79" s="8"/>
      <c r="S79" s="8"/>
      <c r="T79" s="8"/>
      <c r="U79" s="8"/>
      <c r="V79" s="8"/>
      <c r="W79" s="8"/>
      <c r="X79" s="64"/>
      <c r="Y79" s="65">
        <f t="shared" si="8"/>
        <v>3</v>
      </c>
      <c r="Z79" s="73">
        <f t="shared" si="9"/>
        <v>1</v>
      </c>
      <c r="AA79" s="71">
        <f t="shared" si="10"/>
        <v>1</v>
      </c>
      <c r="AB79" s="66">
        <f t="shared" si="11"/>
        <v>2</v>
      </c>
      <c r="AC79" s="82">
        <f t="shared" si="12"/>
        <v>0</v>
      </c>
      <c r="AD79" s="69">
        <f t="shared" si="13"/>
        <v>0</v>
      </c>
    </row>
    <row r="80" spans="1:30" ht="19.5" thickBot="1" x14ac:dyDescent="0.35">
      <c r="A80" s="51">
        <v>1</v>
      </c>
      <c r="B80" s="16" t="s">
        <v>200</v>
      </c>
      <c r="C80" s="1" t="s">
        <v>201</v>
      </c>
      <c r="D80" s="52" t="s">
        <v>135</v>
      </c>
      <c r="E80" s="46"/>
      <c r="F80" s="13"/>
      <c r="G80" s="13"/>
      <c r="H80" s="13"/>
      <c r="I80" s="13">
        <v>1</v>
      </c>
      <c r="J80" s="13"/>
      <c r="K80" s="13"/>
      <c r="L80" s="13"/>
      <c r="M80" s="58"/>
      <c r="N80" s="58"/>
      <c r="O80" s="58"/>
      <c r="P80" s="58"/>
      <c r="Q80" s="8"/>
      <c r="R80" s="8"/>
      <c r="S80" s="8"/>
      <c r="T80" s="8"/>
      <c r="U80" s="8"/>
      <c r="V80" s="8"/>
      <c r="W80" s="8"/>
      <c r="X80" s="64"/>
      <c r="Y80" s="65">
        <f t="shared" si="8"/>
        <v>1</v>
      </c>
      <c r="Z80" s="73">
        <f t="shared" si="9"/>
        <v>0</v>
      </c>
      <c r="AA80" s="71">
        <f t="shared" si="10"/>
        <v>0</v>
      </c>
      <c r="AB80" s="66">
        <f t="shared" si="11"/>
        <v>1</v>
      </c>
      <c r="AC80" s="82">
        <f t="shared" si="12"/>
        <v>0</v>
      </c>
      <c r="AD80" s="69">
        <f t="shared" si="13"/>
        <v>0</v>
      </c>
    </row>
    <row r="81" spans="1:30" ht="19.5" thickBot="1" x14ac:dyDescent="0.35">
      <c r="A81" s="51">
        <v>1</v>
      </c>
      <c r="B81" s="16" t="s">
        <v>202</v>
      </c>
      <c r="C81" s="1" t="s">
        <v>203</v>
      </c>
      <c r="D81" s="52" t="s">
        <v>204</v>
      </c>
      <c r="E81" s="46">
        <v>1</v>
      </c>
      <c r="F81" s="13"/>
      <c r="G81" s="13"/>
      <c r="H81" s="13"/>
      <c r="I81" s="13">
        <v>1</v>
      </c>
      <c r="J81" s="13"/>
      <c r="K81" s="13"/>
      <c r="L81" s="13"/>
      <c r="M81" s="58"/>
      <c r="N81" s="58"/>
      <c r="O81" s="58"/>
      <c r="P81" s="58"/>
      <c r="Q81" s="8"/>
      <c r="R81" s="8"/>
      <c r="S81" s="8"/>
      <c r="T81" s="8"/>
      <c r="U81" s="8"/>
      <c r="V81" s="8"/>
      <c r="W81" s="8"/>
      <c r="X81" s="64"/>
      <c r="Y81" s="65">
        <f t="shared" si="8"/>
        <v>2</v>
      </c>
      <c r="Z81" s="73">
        <f t="shared" si="9"/>
        <v>0</v>
      </c>
      <c r="AA81" s="71">
        <f t="shared" si="10"/>
        <v>0</v>
      </c>
      <c r="AB81" s="66">
        <f t="shared" si="11"/>
        <v>1</v>
      </c>
      <c r="AC81" s="82">
        <f t="shared" si="12"/>
        <v>0</v>
      </c>
      <c r="AD81" s="69">
        <f t="shared" si="13"/>
        <v>0</v>
      </c>
    </row>
    <row r="82" spans="1:30" ht="19.5" thickBot="1" x14ac:dyDescent="0.35">
      <c r="A82" s="51">
        <v>1</v>
      </c>
      <c r="B82" s="30" t="s">
        <v>230</v>
      </c>
      <c r="C82" s="30" t="s">
        <v>326</v>
      </c>
      <c r="D82" s="56" t="s">
        <v>114</v>
      </c>
      <c r="E82" s="46">
        <v>1</v>
      </c>
      <c r="F82" s="13"/>
      <c r="G82" s="13"/>
      <c r="H82" s="13"/>
      <c r="I82" s="13">
        <v>1</v>
      </c>
      <c r="J82" s="13"/>
      <c r="K82" s="13"/>
      <c r="L82" s="13"/>
      <c r="M82" s="58">
        <v>1</v>
      </c>
      <c r="N82" s="58"/>
      <c r="O82" s="58">
        <v>1</v>
      </c>
      <c r="P82" s="58"/>
      <c r="Q82" s="8"/>
      <c r="R82" s="8"/>
      <c r="S82" s="8"/>
      <c r="T82" s="8"/>
      <c r="U82" s="8"/>
      <c r="V82" s="8"/>
      <c r="W82" s="8"/>
      <c r="X82" s="64"/>
      <c r="Y82" s="65">
        <f t="shared" si="8"/>
        <v>4</v>
      </c>
      <c r="Z82" s="73">
        <f t="shared" si="9"/>
        <v>0</v>
      </c>
      <c r="AA82" s="71">
        <f t="shared" si="10"/>
        <v>0</v>
      </c>
      <c r="AB82" s="66">
        <f t="shared" si="11"/>
        <v>2</v>
      </c>
      <c r="AC82" s="82">
        <f t="shared" si="12"/>
        <v>0</v>
      </c>
      <c r="AD82" s="69">
        <f t="shared" si="13"/>
        <v>0</v>
      </c>
    </row>
    <row r="83" spans="1:30" ht="19.5" thickBot="1" x14ac:dyDescent="0.35">
      <c r="A83" s="51">
        <v>1</v>
      </c>
      <c r="B83" s="16" t="s">
        <v>205</v>
      </c>
      <c r="C83" s="1" t="s">
        <v>206</v>
      </c>
      <c r="D83" s="52" t="s">
        <v>79</v>
      </c>
      <c r="E83" s="46">
        <v>1</v>
      </c>
      <c r="F83" s="13">
        <v>1</v>
      </c>
      <c r="G83" s="13">
        <v>1</v>
      </c>
      <c r="H83" s="13">
        <v>1</v>
      </c>
      <c r="I83" s="13">
        <v>1</v>
      </c>
      <c r="J83" s="13"/>
      <c r="K83" s="13">
        <v>1</v>
      </c>
      <c r="L83" s="13"/>
      <c r="M83" s="58">
        <v>1</v>
      </c>
      <c r="N83" s="58">
        <v>1</v>
      </c>
      <c r="O83" s="58">
        <v>1</v>
      </c>
      <c r="P83" s="58">
        <v>1</v>
      </c>
      <c r="Q83" s="8"/>
      <c r="R83" s="8"/>
      <c r="S83" s="8"/>
      <c r="T83" s="8"/>
      <c r="U83" s="8"/>
      <c r="V83" s="8"/>
      <c r="W83" s="8"/>
      <c r="X83" s="64"/>
      <c r="Y83" s="65">
        <f t="shared" si="8"/>
        <v>10</v>
      </c>
      <c r="Z83" s="73">
        <f t="shared" si="9"/>
        <v>5</v>
      </c>
      <c r="AA83" s="71">
        <f t="shared" si="10"/>
        <v>1</v>
      </c>
      <c r="AB83" s="66">
        <f t="shared" si="11"/>
        <v>2</v>
      </c>
      <c r="AC83" s="82">
        <f t="shared" si="12"/>
        <v>1</v>
      </c>
      <c r="AD83" s="69">
        <f t="shared" si="13"/>
        <v>1</v>
      </c>
    </row>
    <row r="84" spans="1:30" ht="19.5" thickBot="1" x14ac:dyDescent="0.35">
      <c r="A84" s="51">
        <v>1</v>
      </c>
      <c r="B84" s="16" t="s">
        <v>207</v>
      </c>
      <c r="C84" s="1" t="s">
        <v>208</v>
      </c>
      <c r="D84" s="52" t="s">
        <v>209</v>
      </c>
      <c r="E84" s="46"/>
      <c r="F84" s="13"/>
      <c r="G84" s="13"/>
      <c r="H84" s="13">
        <v>1</v>
      </c>
      <c r="I84" s="13"/>
      <c r="J84" s="13"/>
      <c r="K84" s="13"/>
      <c r="L84" s="13"/>
      <c r="M84" s="58"/>
      <c r="N84" s="58">
        <v>1</v>
      </c>
      <c r="O84" s="58">
        <v>1</v>
      </c>
      <c r="P84" s="58"/>
      <c r="Q84" s="8"/>
      <c r="R84" s="8"/>
      <c r="S84" s="8"/>
      <c r="T84" s="8"/>
      <c r="U84" s="8"/>
      <c r="V84" s="8"/>
      <c r="W84" s="8"/>
      <c r="X84" s="64"/>
      <c r="Y84" s="65">
        <f t="shared" si="8"/>
        <v>3</v>
      </c>
      <c r="Z84" s="73">
        <f t="shared" si="9"/>
        <v>1</v>
      </c>
      <c r="AA84" s="71">
        <f t="shared" si="10"/>
        <v>1</v>
      </c>
      <c r="AB84" s="66">
        <f t="shared" si="11"/>
        <v>1</v>
      </c>
      <c r="AC84" s="82">
        <f t="shared" si="12"/>
        <v>1</v>
      </c>
      <c r="AD84" s="69">
        <f t="shared" si="13"/>
        <v>1</v>
      </c>
    </row>
    <row r="85" spans="1:30" ht="19.5" thickBot="1" x14ac:dyDescent="0.35">
      <c r="A85" s="51">
        <v>1</v>
      </c>
      <c r="B85" s="16" t="s">
        <v>210</v>
      </c>
      <c r="C85" s="1" t="s">
        <v>208</v>
      </c>
      <c r="D85" s="52" t="s">
        <v>34</v>
      </c>
      <c r="E85" s="46">
        <v>1</v>
      </c>
      <c r="F85" s="13"/>
      <c r="G85" s="13"/>
      <c r="H85" s="13"/>
      <c r="I85" s="13"/>
      <c r="J85" s="13"/>
      <c r="K85" s="13"/>
      <c r="L85" s="13"/>
      <c r="M85" s="58">
        <v>1</v>
      </c>
      <c r="N85" s="58"/>
      <c r="O85" s="58">
        <v>1</v>
      </c>
      <c r="P85" s="58"/>
      <c r="Q85" s="8"/>
      <c r="R85" s="8"/>
      <c r="S85" s="8"/>
      <c r="T85" s="8"/>
      <c r="U85" s="8"/>
      <c r="V85" s="8"/>
      <c r="W85" s="8"/>
      <c r="X85" s="64"/>
      <c r="Y85" s="65">
        <f t="shared" si="8"/>
        <v>3</v>
      </c>
      <c r="Z85" s="73">
        <f t="shared" si="9"/>
        <v>0</v>
      </c>
      <c r="AA85" s="71">
        <f t="shared" si="10"/>
        <v>0</v>
      </c>
      <c r="AB85" s="66">
        <f t="shared" si="11"/>
        <v>1</v>
      </c>
      <c r="AC85" s="82">
        <f t="shared" si="12"/>
        <v>0</v>
      </c>
      <c r="AD85" s="69">
        <f t="shared" si="13"/>
        <v>0</v>
      </c>
    </row>
    <row r="86" spans="1:30" ht="19.5" thickBot="1" x14ac:dyDescent="0.35">
      <c r="A86" s="51">
        <v>1</v>
      </c>
      <c r="B86" s="16" t="s">
        <v>213</v>
      </c>
      <c r="C86" s="1" t="s">
        <v>211</v>
      </c>
      <c r="D86" s="52" t="s">
        <v>212</v>
      </c>
      <c r="E86" s="46">
        <v>1</v>
      </c>
      <c r="F86" s="13"/>
      <c r="G86" s="13"/>
      <c r="H86" s="13"/>
      <c r="I86" s="13">
        <v>1</v>
      </c>
      <c r="J86" s="13"/>
      <c r="K86" s="13"/>
      <c r="L86" s="13"/>
      <c r="M86" s="58"/>
      <c r="N86" s="58"/>
      <c r="O86" s="58">
        <v>1</v>
      </c>
      <c r="P86" s="58"/>
      <c r="Q86" s="8"/>
      <c r="R86" s="8"/>
      <c r="S86" s="8"/>
      <c r="T86" s="8"/>
      <c r="U86" s="8"/>
      <c r="V86" s="8"/>
      <c r="W86" s="8"/>
      <c r="X86" s="64"/>
      <c r="Y86" s="65">
        <f t="shared" si="8"/>
        <v>3</v>
      </c>
      <c r="Z86" s="73">
        <f t="shared" si="9"/>
        <v>0</v>
      </c>
      <c r="AA86" s="71">
        <f t="shared" si="10"/>
        <v>0</v>
      </c>
      <c r="AB86" s="66">
        <f t="shared" si="11"/>
        <v>2</v>
      </c>
      <c r="AC86" s="82">
        <f t="shared" si="12"/>
        <v>0</v>
      </c>
      <c r="AD86" s="69">
        <f t="shared" si="13"/>
        <v>0</v>
      </c>
    </row>
    <row r="87" spans="1:30" ht="19.5" thickBot="1" x14ac:dyDescent="0.35">
      <c r="A87" s="51">
        <v>1</v>
      </c>
      <c r="B87" s="126" t="s">
        <v>375</v>
      </c>
      <c r="C87" s="42" t="s">
        <v>376</v>
      </c>
      <c r="D87" s="127" t="s">
        <v>29</v>
      </c>
      <c r="E87" s="46"/>
      <c r="F87" s="13"/>
      <c r="G87" s="13"/>
      <c r="H87" s="13"/>
      <c r="I87" s="13"/>
      <c r="J87" s="13"/>
      <c r="K87" s="13"/>
      <c r="L87" s="13"/>
      <c r="M87" s="58"/>
      <c r="N87" s="58"/>
      <c r="O87" s="58"/>
      <c r="P87" s="58"/>
      <c r="Q87" s="8"/>
      <c r="R87" s="8"/>
      <c r="S87" s="8"/>
      <c r="T87" s="8"/>
      <c r="U87" s="8"/>
      <c r="V87" s="8"/>
      <c r="W87" s="8"/>
      <c r="X87" s="64"/>
      <c r="Y87" s="65">
        <f t="shared" si="8"/>
        <v>0</v>
      </c>
      <c r="Z87" s="73">
        <f t="shared" si="9"/>
        <v>0</v>
      </c>
      <c r="AA87" s="71">
        <f t="shared" si="10"/>
        <v>0</v>
      </c>
      <c r="AB87" s="66">
        <f t="shared" si="11"/>
        <v>0</v>
      </c>
      <c r="AC87" s="82">
        <f t="shared" si="12"/>
        <v>0</v>
      </c>
      <c r="AD87" s="69">
        <f t="shared" si="13"/>
        <v>0</v>
      </c>
    </row>
    <row r="88" spans="1:30" ht="19.5" thickBot="1" x14ac:dyDescent="0.35">
      <c r="A88" s="51">
        <v>1</v>
      </c>
      <c r="B88" s="16" t="s">
        <v>214</v>
      </c>
      <c r="C88" s="1" t="s">
        <v>215</v>
      </c>
      <c r="D88" s="52" t="s">
        <v>40</v>
      </c>
      <c r="E88" s="46"/>
      <c r="F88" s="13"/>
      <c r="G88" s="13"/>
      <c r="H88" s="13"/>
      <c r="I88" s="13"/>
      <c r="J88" s="13"/>
      <c r="K88" s="13"/>
      <c r="L88" s="13"/>
      <c r="M88" s="58"/>
      <c r="N88" s="58"/>
      <c r="O88" s="58"/>
      <c r="P88" s="58"/>
      <c r="Q88" s="8"/>
      <c r="R88" s="8"/>
      <c r="S88" s="8"/>
      <c r="T88" s="8"/>
      <c r="U88" s="8"/>
      <c r="V88" s="8"/>
      <c r="W88" s="8"/>
      <c r="X88" s="64"/>
      <c r="Y88" s="65">
        <f t="shared" si="8"/>
        <v>0</v>
      </c>
      <c r="Z88" s="73">
        <f t="shared" si="9"/>
        <v>0</v>
      </c>
      <c r="AA88" s="71">
        <f t="shared" si="10"/>
        <v>0</v>
      </c>
      <c r="AB88" s="66">
        <f t="shared" si="11"/>
        <v>0</v>
      </c>
      <c r="AC88" s="82">
        <f t="shared" si="12"/>
        <v>0</v>
      </c>
      <c r="AD88" s="69">
        <f t="shared" si="13"/>
        <v>0</v>
      </c>
    </row>
    <row r="89" spans="1:30" ht="19.5" thickBot="1" x14ac:dyDescent="0.35">
      <c r="A89" s="51">
        <v>1</v>
      </c>
      <c r="B89" s="16" t="s">
        <v>216</v>
      </c>
      <c r="C89" s="1" t="s">
        <v>217</v>
      </c>
      <c r="D89" s="52" t="s">
        <v>218</v>
      </c>
      <c r="E89" s="46">
        <v>1</v>
      </c>
      <c r="F89" s="13"/>
      <c r="G89" s="13"/>
      <c r="H89" s="13"/>
      <c r="I89" s="13">
        <v>1</v>
      </c>
      <c r="J89" s="13"/>
      <c r="K89" s="13">
        <v>1</v>
      </c>
      <c r="L89" s="13"/>
      <c r="M89" s="58">
        <v>1</v>
      </c>
      <c r="N89" s="58"/>
      <c r="O89" s="58">
        <v>1</v>
      </c>
      <c r="P89" s="58"/>
      <c r="Q89" s="8"/>
      <c r="R89" s="8"/>
      <c r="S89" s="8"/>
      <c r="T89" s="8"/>
      <c r="U89" s="8"/>
      <c r="V89" s="8"/>
      <c r="W89" s="8"/>
      <c r="X89" s="64"/>
      <c r="Y89" s="65">
        <f t="shared" si="8"/>
        <v>5</v>
      </c>
      <c r="Z89" s="73">
        <f t="shared" si="9"/>
        <v>1</v>
      </c>
      <c r="AA89" s="71">
        <f t="shared" si="10"/>
        <v>1</v>
      </c>
      <c r="AB89" s="66">
        <f t="shared" si="11"/>
        <v>2</v>
      </c>
      <c r="AC89" s="82">
        <f t="shared" si="12"/>
        <v>0</v>
      </c>
      <c r="AD89" s="69">
        <f t="shared" si="13"/>
        <v>0</v>
      </c>
    </row>
    <row r="90" spans="1:30" ht="19.5" thickBot="1" x14ac:dyDescent="0.35">
      <c r="A90" s="51">
        <v>1</v>
      </c>
      <c r="B90" s="16" t="s">
        <v>219</v>
      </c>
      <c r="C90" s="1" t="s">
        <v>220</v>
      </c>
      <c r="D90" s="52" t="s">
        <v>221</v>
      </c>
      <c r="E90" s="46"/>
      <c r="F90" s="13"/>
      <c r="G90" s="13">
        <v>1</v>
      </c>
      <c r="H90" s="13">
        <v>1</v>
      </c>
      <c r="I90" s="13"/>
      <c r="J90" s="13"/>
      <c r="K90" s="13">
        <v>1</v>
      </c>
      <c r="L90" s="13"/>
      <c r="M90" s="58"/>
      <c r="N90" s="58"/>
      <c r="O90" s="58">
        <v>1</v>
      </c>
      <c r="P90" s="58"/>
      <c r="Q90" s="8"/>
      <c r="R90" s="8"/>
      <c r="S90" s="8"/>
      <c r="T90" s="8"/>
      <c r="U90" s="8"/>
      <c r="V90" s="8"/>
      <c r="W90" s="8"/>
      <c r="X90" s="64"/>
      <c r="Y90" s="65">
        <f t="shared" si="8"/>
        <v>4</v>
      </c>
      <c r="Z90" s="73">
        <f t="shared" si="9"/>
        <v>3</v>
      </c>
      <c r="AA90" s="71">
        <f t="shared" si="10"/>
        <v>1</v>
      </c>
      <c r="AB90" s="66">
        <f t="shared" si="11"/>
        <v>1</v>
      </c>
      <c r="AC90" s="82">
        <f t="shared" si="12"/>
        <v>0</v>
      </c>
      <c r="AD90" s="69">
        <f t="shared" si="13"/>
        <v>0</v>
      </c>
    </row>
    <row r="91" spans="1:30" ht="19.5" thickBot="1" x14ac:dyDescent="0.35">
      <c r="A91" s="51">
        <v>1</v>
      </c>
      <c r="B91" s="16"/>
      <c r="C91" s="1" t="s">
        <v>222</v>
      </c>
      <c r="D91" s="52" t="s">
        <v>223</v>
      </c>
      <c r="E91" s="46"/>
      <c r="F91" s="13"/>
      <c r="G91" s="13"/>
      <c r="H91" s="13"/>
      <c r="I91" s="13"/>
      <c r="J91" s="13"/>
      <c r="K91" s="13"/>
      <c r="L91" s="13"/>
      <c r="M91" s="58"/>
      <c r="N91" s="58"/>
      <c r="O91" s="58"/>
      <c r="P91" s="58"/>
      <c r="Q91" s="8"/>
      <c r="R91" s="8"/>
      <c r="S91" s="8"/>
      <c r="T91" s="8"/>
      <c r="U91" s="8"/>
      <c r="V91" s="8"/>
      <c r="W91" s="8"/>
      <c r="X91" s="64"/>
      <c r="Y91" s="65">
        <f t="shared" si="8"/>
        <v>0</v>
      </c>
      <c r="Z91" s="73">
        <f t="shared" si="9"/>
        <v>0</v>
      </c>
      <c r="AA91" s="71">
        <f t="shared" si="10"/>
        <v>0</v>
      </c>
      <c r="AB91" s="66">
        <f t="shared" si="11"/>
        <v>0</v>
      </c>
      <c r="AC91" s="82">
        <f t="shared" si="12"/>
        <v>0</v>
      </c>
      <c r="AD91" s="69">
        <f t="shared" si="13"/>
        <v>0</v>
      </c>
    </row>
    <row r="92" spans="1:30" ht="19.5" thickBot="1" x14ac:dyDescent="0.35">
      <c r="A92" s="51">
        <v>1</v>
      </c>
      <c r="B92" s="16" t="s">
        <v>224</v>
      </c>
      <c r="C92" s="1" t="s">
        <v>225</v>
      </c>
      <c r="D92" s="52" t="s">
        <v>226</v>
      </c>
      <c r="E92" s="46"/>
      <c r="F92" s="13"/>
      <c r="G92" s="13"/>
      <c r="H92" s="13"/>
      <c r="I92" s="13"/>
      <c r="J92" s="13"/>
      <c r="K92" s="13"/>
      <c r="L92" s="13"/>
      <c r="M92" s="58">
        <v>1</v>
      </c>
      <c r="N92" s="58"/>
      <c r="O92" s="58">
        <v>1</v>
      </c>
      <c r="P92" s="58"/>
      <c r="Q92" s="8"/>
      <c r="R92" s="8"/>
      <c r="S92" s="8"/>
      <c r="T92" s="8"/>
      <c r="U92" s="8"/>
      <c r="V92" s="8"/>
      <c r="W92" s="8"/>
      <c r="X92" s="64"/>
      <c r="Y92" s="65">
        <f t="shared" si="8"/>
        <v>2</v>
      </c>
      <c r="Z92" s="73">
        <f t="shared" si="9"/>
        <v>0</v>
      </c>
      <c r="AA92" s="71">
        <f t="shared" si="10"/>
        <v>0</v>
      </c>
      <c r="AB92" s="66">
        <f t="shared" si="11"/>
        <v>1</v>
      </c>
      <c r="AC92" s="82">
        <f t="shared" si="12"/>
        <v>0</v>
      </c>
      <c r="AD92" s="69">
        <f t="shared" si="13"/>
        <v>0</v>
      </c>
    </row>
    <row r="93" spans="1:30" ht="19.5" thickBot="1" x14ac:dyDescent="0.35">
      <c r="A93" s="51">
        <v>1</v>
      </c>
      <c r="B93" s="16" t="s">
        <v>227</v>
      </c>
      <c r="C93" s="1" t="s">
        <v>228</v>
      </c>
      <c r="D93" s="52" t="s">
        <v>229</v>
      </c>
      <c r="E93" s="46"/>
      <c r="F93" s="13"/>
      <c r="G93" s="13"/>
      <c r="H93" s="13"/>
      <c r="I93" s="13"/>
      <c r="J93" s="13"/>
      <c r="K93" s="13">
        <v>1</v>
      </c>
      <c r="L93" s="13"/>
      <c r="M93" s="58"/>
      <c r="N93" s="58"/>
      <c r="O93" s="58">
        <v>1</v>
      </c>
      <c r="P93" s="58"/>
      <c r="Q93" s="8"/>
      <c r="R93" s="8"/>
      <c r="S93" s="8"/>
      <c r="T93" s="8"/>
      <c r="U93" s="8"/>
      <c r="V93" s="8"/>
      <c r="W93" s="8"/>
      <c r="X93" s="64"/>
      <c r="Y93" s="65">
        <f t="shared" si="8"/>
        <v>2</v>
      </c>
      <c r="Z93" s="73">
        <f t="shared" si="9"/>
        <v>1</v>
      </c>
      <c r="AA93" s="71">
        <f t="shared" si="10"/>
        <v>1</v>
      </c>
      <c r="AB93" s="66">
        <f t="shared" si="11"/>
        <v>1</v>
      </c>
      <c r="AC93" s="82">
        <f t="shared" si="12"/>
        <v>0</v>
      </c>
      <c r="AD93" s="69">
        <f t="shared" si="13"/>
        <v>0</v>
      </c>
    </row>
    <row r="94" spans="1:30" ht="19.5" thickBot="1" x14ac:dyDescent="0.35">
      <c r="A94" s="51">
        <v>1</v>
      </c>
      <c r="B94" s="22" t="s">
        <v>230</v>
      </c>
      <c r="C94" s="1" t="s">
        <v>231</v>
      </c>
      <c r="D94" s="52" t="s">
        <v>232</v>
      </c>
      <c r="E94" s="46">
        <v>1</v>
      </c>
      <c r="F94" s="13"/>
      <c r="G94" s="13"/>
      <c r="H94" s="13"/>
      <c r="I94" s="13"/>
      <c r="J94" s="13"/>
      <c r="K94" s="13"/>
      <c r="L94" s="13"/>
      <c r="M94" s="58"/>
      <c r="N94" s="58"/>
      <c r="O94" s="58">
        <v>1</v>
      </c>
      <c r="P94" s="58"/>
      <c r="Q94" s="8"/>
      <c r="R94" s="8"/>
      <c r="S94" s="8"/>
      <c r="T94" s="8"/>
      <c r="U94" s="8"/>
      <c r="V94" s="8"/>
      <c r="W94" s="8"/>
      <c r="X94" s="64"/>
      <c r="Y94" s="65">
        <f t="shared" si="8"/>
        <v>2</v>
      </c>
      <c r="Z94" s="73">
        <f t="shared" si="9"/>
        <v>0</v>
      </c>
      <c r="AA94" s="71">
        <f t="shared" si="10"/>
        <v>0</v>
      </c>
      <c r="AB94" s="66">
        <f t="shared" si="11"/>
        <v>1</v>
      </c>
      <c r="AC94" s="82">
        <f t="shared" si="12"/>
        <v>0</v>
      </c>
      <c r="AD94" s="69">
        <f t="shared" si="13"/>
        <v>0</v>
      </c>
    </row>
    <row r="95" spans="1:30" ht="19.5" thickBot="1" x14ac:dyDescent="0.35">
      <c r="A95" s="51">
        <v>1</v>
      </c>
      <c r="B95" s="16" t="s">
        <v>233</v>
      </c>
      <c r="C95" s="1" t="s">
        <v>234</v>
      </c>
      <c r="D95" s="52" t="s">
        <v>10</v>
      </c>
      <c r="E95" s="46">
        <v>1</v>
      </c>
      <c r="F95" s="13"/>
      <c r="G95" s="13"/>
      <c r="H95" s="13"/>
      <c r="I95" s="13">
        <v>1</v>
      </c>
      <c r="J95" s="13"/>
      <c r="K95" s="13"/>
      <c r="L95" s="13"/>
      <c r="M95" s="58"/>
      <c r="N95" s="58"/>
      <c r="O95" s="58">
        <v>1</v>
      </c>
      <c r="P95" s="58"/>
      <c r="Q95" s="8"/>
      <c r="R95" s="8"/>
      <c r="S95" s="8"/>
      <c r="T95" s="8"/>
      <c r="U95" s="8"/>
      <c r="V95" s="8"/>
      <c r="W95" s="8"/>
      <c r="X95" s="64"/>
      <c r="Y95" s="65">
        <f t="shared" si="8"/>
        <v>3</v>
      </c>
      <c r="Z95" s="73">
        <f t="shared" si="9"/>
        <v>0</v>
      </c>
      <c r="AA95" s="71">
        <f t="shared" si="10"/>
        <v>0</v>
      </c>
      <c r="AB95" s="66">
        <f t="shared" si="11"/>
        <v>2</v>
      </c>
      <c r="AC95" s="82">
        <f t="shared" si="12"/>
        <v>0</v>
      </c>
      <c r="AD95" s="69">
        <f t="shared" si="13"/>
        <v>0</v>
      </c>
    </row>
    <row r="96" spans="1:30" ht="19.5" thickBot="1" x14ac:dyDescent="0.35">
      <c r="A96" s="51">
        <v>1</v>
      </c>
      <c r="B96" s="16" t="s">
        <v>235</v>
      </c>
      <c r="C96" s="1" t="s">
        <v>236</v>
      </c>
      <c r="D96" s="52" t="s">
        <v>124</v>
      </c>
      <c r="E96" s="46">
        <v>1</v>
      </c>
      <c r="F96" s="13"/>
      <c r="G96" s="13"/>
      <c r="H96" s="13"/>
      <c r="I96" s="13"/>
      <c r="J96" s="13"/>
      <c r="K96" s="13"/>
      <c r="L96" s="13"/>
      <c r="M96" s="58"/>
      <c r="N96" s="58"/>
      <c r="O96" s="58"/>
      <c r="P96" s="58"/>
      <c r="Q96" s="8"/>
      <c r="R96" s="8"/>
      <c r="S96" s="8"/>
      <c r="T96" s="8"/>
      <c r="U96" s="8"/>
      <c r="V96" s="8"/>
      <c r="W96" s="8"/>
      <c r="X96" s="64"/>
      <c r="Y96" s="65">
        <f t="shared" si="8"/>
        <v>1</v>
      </c>
      <c r="Z96" s="73">
        <f t="shared" si="9"/>
        <v>0</v>
      </c>
      <c r="AA96" s="71">
        <f t="shared" si="10"/>
        <v>0</v>
      </c>
      <c r="AB96" s="66">
        <f t="shared" si="11"/>
        <v>0</v>
      </c>
      <c r="AC96" s="82">
        <f t="shared" si="12"/>
        <v>0</v>
      </c>
      <c r="AD96" s="69">
        <f t="shared" si="13"/>
        <v>0</v>
      </c>
    </row>
    <row r="97" spans="1:30" ht="19.5" thickBot="1" x14ac:dyDescent="0.35">
      <c r="A97" s="51">
        <v>1</v>
      </c>
      <c r="B97" s="16" t="s">
        <v>237</v>
      </c>
      <c r="C97" s="1" t="s">
        <v>238</v>
      </c>
      <c r="D97" s="52" t="s">
        <v>239</v>
      </c>
      <c r="E97" s="46">
        <v>1</v>
      </c>
      <c r="F97" s="13"/>
      <c r="G97" s="13"/>
      <c r="H97" s="13"/>
      <c r="I97" s="13"/>
      <c r="J97" s="13"/>
      <c r="K97" s="13"/>
      <c r="L97" s="13"/>
      <c r="M97" s="58">
        <v>1</v>
      </c>
      <c r="N97" s="58"/>
      <c r="O97" s="58"/>
      <c r="P97" s="58"/>
      <c r="Q97" s="8"/>
      <c r="R97" s="8"/>
      <c r="S97" s="8"/>
      <c r="T97" s="8"/>
      <c r="U97" s="8"/>
      <c r="V97" s="8"/>
      <c r="W97" s="8"/>
      <c r="X97" s="64"/>
      <c r="Y97" s="65">
        <f t="shared" si="8"/>
        <v>2</v>
      </c>
      <c r="Z97" s="73">
        <f t="shared" si="9"/>
        <v>0</v>
      </c>
      <c r="AA97" s="71">
        <f t="shared" si="10"/>
        <v>0</v>
      </c>
      <c r="AB97" s="66">
        <f t="shared" si="11"/>
        <v>0</v>
      </c>
      <c r="AC97" s="82">
        <f t="shared" si="12"/>
        <v>0</v>
      </c>
      <c r="AD97" s="69">
        <f t="shared" si="13"/>
        <v>0</v>
      </c>
    </row>
    <row r="98" spans="1:30" ht="19.5" thickBot="1" x14ac:dyDescent="0.35">
      <c r="A98" s="51">
        <v>1</v>
      </c>
      <c r="B98" s="16"/>
      <c r="C98" s="1" t="s">
        <v>240</v>
      </c>
      <c r="D98" s="52" t="s">
        <v>76</v>
      </c>
      <c r="E98" s="46"/>
      <c r="F98" s="13"/>
      <c r="G98" s="13"/>
      <c r="H98" s="13"/>
      <c r="I98" s="13"/>
      <c r="J98" s="13"/>
      <c r="K98" s="13"/>
      <c r="L98" s="13"/>
      <c r="M98" s="58"/>
      <c r="N98" s="58"/>
      <c r="O98" s="58">
        <v>1</v>
      </c>
      <c r="P98" s="58"/>
      <c r="Q98" s="8"/>
      <c r="R98" s="8"/>
      <c r="S98" s="8"/>
      <c r="T98" s="8"/>
      <c r="U98" s="8"/>
      <c r="V98" s="8"/>
      <c r="W98" s="8"/>
      <c r="X98" s="64"/>
      <c r="Y98" s="65">
        <f t="shared" si="8"/>
        <v>1</v>
      </c>
      <c r="Z98" s="73">
        <f t="shared" si="9"/>
        <v>0</v>
      </c>
      <c r="AA98" s="71">
        <f t="shared" si="10"/>
        <v>0</v>
      </c>
      <c r="AB98" s="66">
        <f t="shared" si="11"/>
        <v>1</v>
      </c>
      <c r="AC98" s="82">
        <f t="shared" si="12"/>
        <v>0</v>
      </c>
      <c r="AD98" s="69">
        <f t="shared" si="13"/>
        <v>0</v>
      </c>
    </row>
    <row r="99" spans="1:30" ht="19.5" thickBot="1" x14ac:dyDescent="0.35">
      <c r="A99" s="51">
        <v>1</v>
      </c>
      <c r="B99" s="23" t="s">
        <v>241</v>
      </c>
      <c r="C99" s="1" t="s">
        <v>242</v>
      </c>
      <c r="D99" s="52" t="s">
        <v>243</v>
      </c>
      <c r="E99" s="46">
        <v>1</v>
      </c>
      <c r="F99" s="13">
        <v>1</v>
      </c>
      <c r="G99" s="13">
        <v>1</v>
      </c>
      <c r="H99" s="13">
        <v>1</v>
      </c>
      <c r="I99" s="13">
        <v>1</v>
      </c>
      <c r="J99" s="13">
        <v>1</v>
      </c>
      <c r="K99" s="13">
        <v>1</v>
      </c>
      <c r="L99" s="13"/>
      <c r="M99" s="58"/>
      <c r="N99" s="58">
        <v>1</v>
      </c>
      <c r="O99" s="58">
        <v>1</v>
      </c>
      <c r="P99" s="58">
        <v>1</v>
      </c>
      <c r="Q99" s="8"/>
      <c r="R99" s="8"/>
      <c r="S99" s="8"/>
      <c r="T99" s="8"/>
      <c r="U99" s="8"/>
      <c r="V99" s="8"/>
      <c r="W99" s="8"/>
      <c r="X99" s="64"/>
      <c r="Y99" s="65">
        <f t="shared" si="8"/>
        <v>10</v>
      </c>
      <c r="Z99" s="73">
        <f t="shared" si="9"/>
        <v>5</v>
      </c>
      <c r="AA99" s="71">
        <f t="shared" si="10"/>
        <v>1</v>
      </c>
      <c r="AB99" s="66">
        <f t="shared" si="11"/>
        <v>2</v>
      </c>
      <c r="AC99" s="82">
        <f t="shared" si="12"/>
        <v>2</v>
      </c>
      <c r="AD99" s="69">
        <f t="shared" si="13"/>
        <v>1</v>
      </c>
    </row>
    <row r="100" spans="1:30" ht="19.5" thickBot="1" x14ac:dyDescent="0.35">
      <c r="A100" s="51">
        <v>1</v>
      </c>
      <c r="B100" s="16" t="s">
        <v>244</v>
      </c>
      <c r="C100" s="1" t="s">
        <v>245</v>
      </c>
      <c r="D100" s="52" t="s">
        <v>246</v>
      </c>
      <c r="E100" s="46"/>
      <c r="F100" s="13"/>
      <c r="G100" s="13"/>
      <c r="H100" s="13"/>
      <c r="I100" s="13"/>
      <c r="J100" s="13"/>
      <c r="K100" s="13"/>
      <c r="L100" s="13"/>
      <c r="M100" s="58"/>
      <c r="N100" s="58"/>
      <c r="O100" s="58"/>
      <c r="P100" s="58"/>
      <c r="Q100" s="8"/>
      <c r="R100" s="8"/>
      <c r="S100" s="8"/>
      <c r="T100" s="8"/>
      <c r="U100" s="8"/>
      <c r="V100" s="8"/>
      <c r="W100" s="8"/>
      <c r="X100" s="64"/>
      <c r="Y100" s="65">
        <f t="shared" si="8"/>
        <v>0</v>
      </c>
      <c r="Z100" s="73">
        <f t="shared" si="9"/>
        <v>0</v>
      </c>
      <c r="AA100" s="71">
        <f t="shared" si="10"/>
        <v>0</v>
      </c>
      <c r="AB100" s="66">
        <f t="shared" si="11"/>
        <v>0</v>
      </c>
      <c r="AC100" s="82">
        <f t="shared" si="12"/>
        <v>0</v>
      </c>
      <c r="AD100" s="69">
        <f t="shared" si="13"/>
        <v>0</v>
      </c>
    </row>
    <row r="101" spans="1:30" ht="19.5" thickBot="1" x14ac:dyDescent="0.35">
      <c r="A101" s="51">
        <v>1</v>
      </c>
      <c r="B101" s="16" t="s">
        <v>247</v>
      </c>
      <c r="C101" s="1" t="s">
        <v>248</v>
      </c>
      <c r="D101" s="52" t="s">
        <v>249</v>
      </c>
      <c r="E101" s="46"/>
      <c r="F101" s="13"/>
      <c r="G101" s="13"/>
      <c r="H101" s="13"/>
      <c r="I101" s="13"/>
      <c r="J101" s="13"/>
      <c r="K101" s="13"/>
      <c r="L101" s="13"/>
      <c r="M101" s="58"/>
      <c r="N101" s="58"/>
      <c r="O101" s="58">
        <v>1</v>
      </c>
      <c r="P101" s="58"/>
      <c r="Q101" s="8"/>
      <c r="R101" s="8"/>
      <c r="S101" s="8"/>
      <c r="T101" s="8"/>
      <c r="U101" s="8"/>
      <c r="V101" s="8"/>
      <c r="W101" s="8"/>
      <c r="X101" s="64"/>
      <c r="Y101" s="65">
        <f t="shared" si="8"/>
        <v>1</v>
      </c>
      <c r="Z101" s="73">
        <f t="shared" si="9"/>
        <v>0</v>
      </c>
      <c r="AA101" s="71">
        <f t="shared" si="10"/>
        <v>0</v>
      </c>
      <c r="AB101" s="66">
        <f t="shared" si="11"/>
        <v>1</v>
      </c>
      <c r="AC101" s="82">
        <f t="shared" si="12"/>
        <v>0</v>
      </c>
      <c r="AD101" s="69">
        <f t="shared" si="13"/>
        <v>0</v>
      </c>
    </row>
    <row r="102" spans="1:30" ht="19.5" thickBot="1" x14ac:dyDescent="0.35">
      <c r="A102" s="51">
        <v>1</v>
      </c>
      <c r="B102" s="16" t="s">
        <v>250</v>
      </c>
      <c r="C102" s="1" t="s">
        <v>251</v>
      </c>
      <c r="D102" s="52" t="s">
        <v>198</v>
      </c>
      <c r="E102" s="46"/>
      <c r="F102" s="13"/>
      <c r="G102" s="13"/>
      <c r="H102" s="13"/>
      <c r="I102" s="13"/>
      <c r="J102" s="13"/>
      <c r="K102" s="13"/>
      <c r="L102" s="13"/>
      <c r="M102" s="58"/>
      <c r="N102" s="58"/>
      <c r="O102" s="58">
        <v>1</v>
      </c>
      <c r="P102" s="58"/>
      <c r="Q102" s="8"/>
      <c r="R102" s="8"/>
      <c r="S102" s="8"/>
      <c r="T102" s="8"/>
      <c r="U102" s="8"/>
      <c r="V102" s="8"/>
      <c r="W102" s="8"/>
      <c r="X102" s="64"/>
      <c r="Y102" s="65">
        <f t="shared" si="8"/>
        <v>1</v>
      </c>
      <c r="Z102" s="73">
        <f t="shared" si="9"/>
        <v>0</v>
      </c>
      <c r="AA102" s="71">
        <f t="shared" si="10"/>
        <v>0</v>
      </c>
      <c r="AB102" s="66">
        <f t="shared" si="11"/>
        <v>1</v>
      </c>
      <c r="AC102" s="82">
        <f t="shared" si="12"/>
        <v>0</v>
      </c>
      <c r="AD102" s="69">
        <f t="shared" si="13"/>
        <v>0</v>
      </c>
    </row>
    <row r="103" spans="1:30" ht="19.5" thickBot="1" x14ac:dyDescent="0.35">
      <c r="A103" s="51">
        <v>1</v>
      </c>
      <c r="B103" s="16" t="s">
        <v>9</v>
      </c>
      <c r="C103" s="1" t="s">
        <v>252</v>
      </c>
      <c r="D103" s="52" t="s">
        <v>253</v>
      </c>
      <c r="E103" s="46"/>
      <c r="F103" s="13"/>
      <c r="G103" s="13"/>
      <c r="H103" s="13"/>
      <c r="I103" s="13">
        <v>1</v>
      </c>
      <c r="J103" s="13"/>
      <c r="K103" s="13"/>
      <c r="L103" s="13"/>
      <c r="M103" s="58"/>
      <c r="N103" s="58"/>
      <c r="O103" s="58">
        <v>1</v>
      </c>
      <c r="P103" s="58"/>
      <c r="Q103" s="8"/>
      <c r="R103" s="8"/>
      <c r="S103" s="8"/>
      <c r="T103" s="8"/>
      <c r="U103" s="8"/>
      <c r="V103" s="8"/>
      <c r="W103" s="8"/>
      <c r="X103" s="64"/>
      <c r="Y103" s="65">
        <f t="shared" si="8"/>
        <v>2</v>
      </c>
      <c r="Z103" s="73">
        <f t="shared" si="9"/>
        <v>0</v>
      </c>
      <c r="AA103" s="71">
        <f t="shared" si="10"/>
        <v>0</v>
      </c>
      <c r="AB103" s="66">
        <f t="shared" si="11"/>
        <v>2</v>
      </c>
      <c r="AC103" s="82">
        <f t="shared" si="12"/>
        <v>0</v>
      </c>
      <c r="AD103" s="69">
        <f t="shared" si="13"/>
        <v>0</v>
      </c>
    </row>
    <row r="104" spans="1:30" ht="19.5" thickBot="1" x14ac:dyDescent="0.35">
      <c r="A104" s="51">
        <v>1</v>
      </c>
      <c r="B104" s="16"/>
      <c r="C104" s="1" t="s">
        <v>254</v>
      </c>
      <c r="D104" s="52" t="s">
        <v>255</v>
      </c>
      <c r="E104" s="46">
        <v>1</v>
      </c>
      <c r="F104" s="13">
        <v>1</v>
      </c>
      <c r="G104" s="13"/>
      <c r="H104" s="13">
        <v>1</v>
      </c>
      <c r="I104" s="13"/>
      <c r="J104" s="13"/>
      <c r="K104" s="13"/>
      <c r="L104" s="13">
        <v>1</v>
      </c>
      <c r="M104" s="58">
        <v>1</v>
      </c>
      <c r="N104" s="58">
        <v>1</v>
      </c>
      <c r="O104" s="58">
        <v>1</v>
      </c>
      <c r="P104" s="58">
        <v>1</v>
      </c>
      <c r="Q104" s="8"/>
      <c r="R104" s="8"/>
      <c r="S104" s="8"/>
      <c r="T104" s="8"/>
      <c r="U104" s="8"/>
      <c r="V104" s="8"/>
      <c r="W104" s="8"/>
      <c r="X104" s="64"/>
      <c r="Y104" s="65">
        <f t="shared" si="8"/>
        <v>8</v>
      </c>
      <c r="Z104" s="73">
        <f t="shared" si="9"/>
        <v>3</v>
      </c>
      <c r="AA104" s="71">
        <f t="shared" si="10"/>
        <v>1</v>
      </c>
      <c r="AB104" s="66">
        <f t="shared" si="11"/>
        <v>1</v>
      </c>
      <c r="AC104" s="82">
        <f t="shared" si="12"/>
        <v>1</v>
      </c>
      <c r="AD104" s="69">
        <f t="shared" si="13"/>
        <v>1</v>
      </c>
    </row>
    <row r="105" spans="1:30" ht="19.5" thickBot="1" x14ac:dyDescent="0.35">
      <c r="A105" s="51">
        <v>1</v>
      </c>
      <c r="B105" s="17" t="s">
        <v>214</v>
      </c>
      <c r="C105" s="1" t="s">
        <v>256</v>
      </c>
      <c r="D105" s="52" t="s">
        <v>257</v>
      </c>
      <c r="E105" s="46"/>
      <c r="F105" s="13"/>
      <c r="G105" s="13"/>
      <c r="H105" s="13"/>
      <c r="I105" s="13">
        <v>1</v>
      </c>
      <c r="J105" s="13"/>
      <c r="K105" s="13"/>
      <c r="L105" s="13"/>
      <c r="M105" s="58"/>
      <c r="N105" s="58"/>
      <c r="O105" s="58"/>
      <c r="P105" s="58"/>
      <c r="Q105" s="8"/>
      <c r="R105" s="8"/>
      <c r="S105" s="8"/>
      <c r="T105" s="8"/>
      <c r="U105" s="8"/>
      <c r="V105" s="8"/>
      <c r="W105" s="8"/>
      <c r="X105" s="64"/>
      <c r="Y105" s="65">
        <f t="shared" si="8"/>
        <v>1</v>
      </c>
      <c r="Z105" s="73">
        <f t="shared" si="9"/>
        <v>0</v>
      </c>
      <c r="AA105" s="71">
        <f t="shared" si="10"/>
        <v>0</v>
      </c>
      <c r="AB105" s="66">
        <f t="shared" si="11"/>
        <v>1</v>
      </c>
      <c r="AC105" s="82">
        <f t="shared" si="12"/>
        <v>0</v>
      </c>
      <c r="AD105" s="69">
        <f t="shared" si="13"/>
        <v>0</v>
      </c>
    </row>
    <row r="106" spans="1:30" ht="19.5" thickBot="1" x14ac:dyDescent="0.35">
      <c r="A106" s="51">
        <v>1</v>
      </c>
      <c r="B106" s="16" t="s">
        <v>258</v>
      </c>
      <c r="C106" s="1" t="s">
        <v>259</v>
      </c>
      <c r="D106" s="52" t="s">
        <v>114</v>
      </c>
      <c r="E106" s="46">
        <v>1</v>
      </c>
      <c r="F106" s="13"/>
      <c r="G106" s="13"/>
      <c r="H106" s="13"/>
      <c r="I106" s="13"/>
      <c r="J106" s="13"/>
      <c r="K106" s="13"/>
      <c r="L106" s="13"/>
      <c r="M106" s="58"/>
      <c r="N106" s="58"/>
      <c r="O106" s="58"/>
      <c r="P106" s="58"/>
      <c r="Q106" s="8"/>
      <c r="R106" s="8"/>
      <c r="S106" s="8"/>
      <c r="T106" s="8"/>
      <c r="U106" s="8"/>
      <c r="V106" s="8"/>
      <c r="W106" s="8"/>
      <c r="X106" s="64"/>
      <c r="Y106" s="65">
        <f t="shared" si="8"/>
        <v>1</v>
      </c>
      <c r="Z106" s="73">
        <f t="shared" si="9"/>
        <v>0</v>
      </c>
      <c r="AA106" s="71">
        <f t="shared" si="10"/>
        <v>0</v>
      </c>
      <c r="AB106" s="66">
        <f t="shared" si="11"/>
        <v>0</v>
      </c>
      <c r="AC106" s="82">
        <f t="shared" si="12"/>
        <v>0</v>
      </c>
      <c r="AD106" s="69">
        <f t="shared" si="13"/>
        <v>0</v>
      </c>
    </row>
    <row r="107" spans="1:30" ht="19.5" thickBot="1" x14ac:dyDescent="0.35">
      <c r="A107" s="51">
        <v>1</v>
      </c>
      <c r="B107" s="16" t="s">
        <v>260</v>
      </c>
      <c r="C107" s="1" t="s">
        <v>261</v>
      </c>
      <c r="D107" s="52" t="s">
        <v>13</v>
      </c>
      <c r="E107" s="46">
        <v>1</v>
      </c>
      <c r="F107" s="13"/>
      <c r="G107" s="13"/>
      <c r="H107" s="13">
        <v>1</v>
      </c>
      <c r="I107" s="13">
        <v>1</v>
      </c>
      <c r="J107" s="13"/>
      <c r="K107" s="13">
        <v>1</v>
      </c>
      <c r="L107" s="13"/>
      <c r="M107" s="58">
        <v>1</v>
      </c>
      <c r="N107" s="58"/>
      <c r="O107" s="58">
        <v>1</v>
      </c>
      <c r="P107" s="58">
        <v>1</v>
      </c>
      <c r="Q107" s="8"/>
      <c r="R107" s="8"/>
      <c r="S107" s="8"/>
      <c r="T107" s="8"/>
      <c r="U107" s="8"/>
      <c r="V107" s="8"/>
      <c r="W107" s="8"/>
      <c r="X107" s="64"/>
      <c r="Y107" s="65">
        <f t="shared" si="8"/>
        <v>7</v>
      </c>
      <c r="Z107" s="73">
        <f t="shared" si="9"/>
        <v>3</v>
      </c>
      <c r="AA107" s="71">
        <f t="shared" si="10"/>
        <v>1</v>
      </c>
      <c r="AB107" s="66">
        <f t="shared" si="11"/>
        <v>2</v>
      </c>
      <c r="AC107" s="82">
        <f t="shared" si="12"/>
        <v>0</v>
      </c>
      <c r="AD107" s="69">
        <f t="shared" si="13"/>
        <v>0</v>
      </c>
    </row>
    <row r="108" spans="1:30" ht="19.5" thickBot="1" x14ac:dyDescent="0.35">
      <c r="A108" s="51">
        <v>1</v>
      </c>
      <c r="B108" s="16" t="s">
        <v>262</v>
      </c>
      <c r="C108" s="1" t="s">
        <v>263</v>
      </c>
      <c r="D108" s="52" t="s">
        <v>264</v>
      </c>
      <c r="E108" s="46"/>
      <c r="F108" s="13"/>
      <c r="G108" s="13"/>
      <c r="H108" s="13"/>
      <c r="I108" s="13"/>
      <c r="J108" s="13"/>
      <c r="K108" s="13"/>
      <c r="L108" s="13"/>
      <c r="M108" s="58"/>
      <c r="N108" s="58"/>
      <c r="O108" s="58"/>
      <c r="P108" s="58"/>
      <c r="Q108" s="8"/>
      <c r="R108" s="8"/>
      <c r="S108" s="8"/>
      <c r="T108" s="8"/>
      <c r="U108" s="8"/>
      <c r="V108" s="8"/>
      <c r="W108" s="8"/>
      <c r="X108" s="64"/>
      <c r="Y108" s="65">
        <f t="shared" si="8"/>
        <v>0</v>
      </c>
      <c r="Z108" s="73">
        <f t="shared" si="9"/>
        <v>0</v>
      </c>
      <c r="AA108" s="71">
        <f t="shared" si="10"/>
        <v>0</v>
      </c>
      <c r="AB108" s="66">
        <f t="shared" si="11"/>
        <v>0</v>
      </c>
      <c r="AC108" s="82">
        <f t="shared" si="12"/>
        <v>0</v>
      </c>
      <c r="AD108" s="69">
        <f t="shared" si="13"/>
        <v>0</v>
      </c>
    </row>
    <row r="109" spans="1:30" ht="19.5" thickBot="1" x14ac:dyDescent="0.35">
      <c r="A109" s="51">
        <v>1</v>
      </c>
      <c r="B109" s="16" t="s">
        <v>265</v>
      </c>
      <c r="C109" s="1" t="s">
        <v>263</v>
      </c>
      <c r="D109" s="52" t="s">
        <v>266</v>
      </c>
      <c r="E109" s="46">
        <v>1</v>
      </c>
      <c r="F109" s="13"/>
      <c r="G109" s="13">
        <v>1</v>
      </c>
      <c r="H109" s="13"/>
      <c r="I109" s="13">
        <v>1</v>
      </c>
      <c r="J109" s="13"/>
      <c r="K109" s="13">
        <v>1</v>
      </c>
      <c r="L109" s="13"/>
      <c r="M109" s="58">
        <v>1</v>
      </c>
      <c r="N109" s="58"/>
      <c r="O109" s="58">
        <v>1</v>
      </c>
      <c r="P109" s="58">
        <v>1</v>
      </c>
      <c r="Q109" s="8"/>
      <c r="R109" s="8"/>
      <c r="S109" s="8"/>
      <c r="T109" s="8"/>
      <c r="U109" s="8"/>
      <c r="V109" s="8"/>
      <c r="W109" s="8"/>
      <c r="X109" s="64"/>
      <c r="Y109" s="65">
        <f t="shared" si="8"/>
        <v>7</v>
      </c>
      <c r="Z109" s="73">
        <f t="shared" si="9"/>
        <v>3</v>
      </c>
      <c r="AA109" s="71">
        <f t="shared" si="10"/>
        <v>1</v>
      </c>
      <c r="AB109" s="66">
        <f t="shared" si="11"/>
        <v>2</v>
      </c>
      <c r="AC109" s="82">
        <f t="shared" si="12"/>
        <v>0</v>
      </c>
      <c r="AD109" s="69">
        <f t="shared" si="13"/>
        <v>0</v>
      </c>
    </row>
    <row r="110" spans="1:30" ht="19.5" thickBot="1" x14ac:dyDescent="0.35">
      <c r="A110" s="51">
        <v>1</v>
      </c>
      <c r="B110" s="31" t="s">
        <v>325</v>
      </c>
      <c r="C110" s="1" t="s">
        <v>267</v>
      </c>
      <c r="D110" s="52" t="s">
        <v>226</v>
      </c>
      <c r="E110" s="46">
        <v>1</v>
      </c>
      <c r="F110" s="13"/>
      <c r="G110" s="13"/>
      <c r="H110" s="13"/>
      <c r="I110" s="13">
        <v>1</v>
      </c>
      <c r="J110" s="13"/>
      <c r="K110" s="13"/>
      <c r="L110" s="13"/>
      <c r="M110" s="58"/>
      <c r="N110" s="58">
        <v>1</v>
      </c>
      <c r="O110" s="58">
        <v>1</v>
      </c>
      <c r="P110" s="58"/>
      <c r="Q110" s="8"/>
      <c r="R110" s="8"/>
      <c r="S110" s="8"/>
      <c r="T110" s="8"/>
      <c r="U110" s="8"/>
      <c r="V110" s="8"/>
      <c r="W110" s="8"/>
      <c r="X110" s="64"/>
      <c r="Y110" s="65">
        <f t="shared" si="8"/>
        <v>4</v>
      </c>
      <c r="Z110" s="73">
        <f t="shared" si="9"/>
        <v>0</v>
      </c>
      <c r="AA110" s="71">
        <f t="shared" si="10"/>
        <v>0</v>
      </c>
      <c r="AB110" s="66">
        <f t="shared" si="11"/>
        <v>2</v>
      </c>
      <c r="AC110" s="82">
        <f t="shared" si="12"/>
        <v>1</v>
      </c>
      <c r="AD110" s="69">
        <f t="shared" si="13"/>
        <v>1</v>
      </c>
    </row>
    <row r="111" spans="1:30" ht="19.5" thickBot="1" x14ac:dyDescent="0.35">
      <c r="A111" s="51">
        <v>1</v>
      </c>
      <c r="B111" s="16" t="s">
        <v>159</v>
      </c>
      <c r="C111" s="1" t="s">
        <v>268</v>
      </c>
      <c r="D111" s="52" t="s">
        <v>184</v>
      </c>
      <c r="E111" s="46">
        <v>1</v>
      </c>
      <c r="F111" s="13"/>
      <c r="G111" s="13"/>
      <c r="H111" s="13"/>
      <c r="I111" s="13"/>
      <c r="J111" s="13"/>
      <c r="K111" s="13"/>
      <c r="L111" s="13"/>
      <c r="M111" s="58"/>
      <c r="N111" s="58"/>
      <c r="O111" s="58">
        <v>1</v>
      </c>
      <c r="P111" s="58"/>
      <c r="Q111" s="8"/>
      <c r="R111" s="8"/>
      <c r="S111" s="8"/>
      <c r="T111" s="8"/>
      <c r="U111" s="8"/>
      <c r="V111" s="8"/>
      <c r="W111" s="8"/>
      <c r="X111" s="64"/>
      <c r="Y111" s="65">
        <f t="shared" si="8"/>
        <v>2</v>
      </c>
      <c r="Z111" s="73">
        <f t="shared" si="9"/>
        <v>0</v>
      </c>
      <c r="AA111" s="71">
        <f t="shared" si="10"/>
        <v>0</v>
      </c>
      <c r="AB111" s="66">
        <f t="shared" si="11"/>
        <v>1</v>
      </c>
      <c r="AC111" s="82">
        <f t="shared" si="12"/>
        <v>0</v>
      </c>
      <c r="AD111" s="69">
        <f t="shared" si="13"/>
        <v>0</v>
      </c>
    </row>
    <row r="112" spans="1:30" ht="19.5" thickBot="1" x14ac:dyDescent="0.35">
      <c r="A112" s="51">
        <v>1</v>
      </c>
      <c r="B112" s="16" t="s">
        <v>269</v>
      </c>
      <c r="C112" s="1" t="s">
        <v>270</v>
      </c>
      <c r="D112" s="52" t="s">
        <v>177</v>
      </c>
      <c r="E112" s="46"/>
      <c r="F112" s="13"/>
      <c r="G112" s="13">
        <v>1</v>
      </c>
      <c r="H112" s="13"/>
      <c r="I112" s="13"/>
      <c r="J112" s="13"/>
      <c r="K112" s="13"/>
      <c r="L112" s="13"/>
      <c r="M112" s="58">
        <v>1</v>
      </c>
      <c r="N112" s="58"/>
      <c r="O112" s="58">
        <v>1</v>
      </c>
      <c r="P112" s="58"/>
      <c r="Q112" s="8"/>
      <c r="R112" s="8"/>
      <c r="S112" s="8"/>
      <c r="T112" s="8"/>
      <c r="U112" s="8"/>
      <c r="V112" s="8"/>
      <c r="W112" s="8"/>
      <c r="X112" s="64"/>
      <c r="Y112" s="65">
        <f t="shared" si="8"/>
        <v>3</v>
      </c>
      <c r="Z112" s="73">
        <f t="shared" si="9"/>
        <v>1</v>
      </c>
      <c r="AA112" s="71">
        <f t="shared" si="10"/>
        <v>1</v>
      </c>
      <c r="AB112" s="66">
        <f t="shared" si="11"/>
        <v>1</v>
      </c>
      <c r="AC112" s="82">
        <f t="shared" si="12"/>
        <v>0</v>
      </c>
      <c r="AD112" s="69">
        <f t="shared" si="13"/>
        <v>0</v>
      </c>
    </row>
    <row r="113" spans="1:30" ht="19.5" thickBot="1" x14ac:dyDescent="0.35">
      <c r="A113" s="51">
        <v>1</v>
      </c>
      <c r="B113" s="16" t="s">
        <v>271</v>
      </c>
      <c r="C113" s="1" t="s">
        <v>272</v>
      </c>
      <c r="D113" s="52" t="s">
        <v>135</v>
      </c>
      <c r="E113" s="46"/>
      <c r="F113" s="13"/>
      <c r="G113" s="13"/>
      <c r="H113" s="13"/>
      <c r="I113" s="13"/>
      <c r="J113" s="13"/>
      <c r="K113" s="13"/>
      <c r="L113" s="13"/>
      <c r="M113" s="58"/>
      <c r="N113" s="58"/>
      <c r="O113" s="58"/>
      <c r="P113" s="58"/>
      <c r="Q113" s="8"/>
      <c r="R113" s="8"/>
      <c r="S113" s="8"/>
      <c r="T113" s="8"/>
      <c r="U113" s="8"/>
      <c r="V113" s="8"/>
      <c r="W113" s="8"/>
      <c r="X113" s="64"/>
      <c r="Y113" s="65">
        <f t="shared" si="8"/>
        <v>0</v>
      </c>
      <c r="Z113" s="73">
        <f t="shared" si="9"/>
        <v>0</v>
      </c>
      <c r="AA113" s="71">
        <f t="shared" si="10"/>
        <v>0</v>
      </c>
      <c r="AB113" s="66">
        <f t="shared" si="11"/>
        <v>0</v>
      </c>
      <c r="AC113" s="82">
        <f t="shared" si="12"/>
        <v>0</v>
      </c>
      <c r="AD113" s="69">
        <f t="shared" si="13"/>
        <v>0</v>
      </c>
    </row>
    <row r="114" spans="1:30" ht="19.5" thickBot="1" x14ac:dyDescent="0.35">
      <c r="A114" s="51">
        <v>1</v>
      </c>
      <c r="B114" s="16" t="s">
        <v>273</v>
      </c>
      <c r="C114" s="1" t="s">
        <v>274</v>
      </c>
      <c r="D114" s="52" t="s">
        <v>79</v>
      </c>
      <c r="E114" s="46"/>
      <c r="F114" s="13"/>
      <c r="G114" s="13"/>
      <c r="H114" s="13"/>
      <c r="I114" s="13"/>
      <c r="J114" s="13"/>
      <c r="K114" s="13"/>
      <c r="L114" s="13"/>
      <c r="M114" s="58"/>
      <c r="N114" s="58"/>
      <c r="O114" s="58"/>
      <c r="P114" s="58"/>
      <c r="Q114" s="8"/>
      <c r="R114" s="8"/>
      <c r="S114" s="8"/>
      <c r="T114" s="8"/>
      <c r="U114" s="8"/>
      <c r="V114" s="8"/>
      <c r="W114" s="8"/>
      <c r="X114" s="64"/>
      <c r="Y114" s="65">
        <f t="shared" si="8"/>
        <v>0</v>
      </c>
      <c r="Z114" s="73">
        <f t="shared" si="9"/>
        <v>0</v>
      </c>
      <c r="AA114" s="71">
        <f t="shared" si="10"/>
        <v>0</v>
      </c>
      <c r="AB114" s="66">
        <f t="shared" si="11"/>
        <v>0</v>
      </c>
      <c r="AC114" s="82">
        <f t="shared" si="12"/>
        <v>0</v>
      </c>
      <c r="AD114" s="69">
        <f t="shared" si="13"/>
        <v>0</v>
      </c>
    </row>
    <row r="115" spans="1:30" ht="19.5" thickBot="1" x14ac:dyDescent="0.35">
      <c r="A115" s="51">
        <v>1</v>
      </c>
      <c r="B115" s="16" t="s">
        <v>275</v>
      </c>
      <c r="C115" s="1" t="s">
        <v>276</v>
      </c>
      <c r="D115" s="52" t="s">
        <v>21</v>
      </c>
      <c r="E115" s="46"/>
      <c r="F115" s="13"/>
      <c r="G115" s="13"/>
      <c r="H115" s="13"/>
      <c r="I115" s="13"/>
      <c r="J115" s="13"/>
      <c r="K115" s="13"/>
      <c r="L115" s="13"/>
      <c r="M115" s="58"/>
      <c r="N115" s="58"/>
      <c r="O115" s="58"/>
      <c r="P115" s="58"/>
      <c r="Q115" s="8"/>
      <c r="R115" s="8"/>
      <c r="S115" s="8"/>
      <c r="T115" s="8"/>
      <c r="U115" s="8"/>
      <c r="V115" s="8"/>
      <c r="W115" s="8"/>
      <c r="X115" s="64"/>
      <c r="Y115" s="65">
        <f t="shared" si="8"/>
        <v>0</v>
      </c>
      <c r="Z115" s="73">
        <f t="shared" si="9"/>
        <v>0</v>
      </c>
      <c r="AA115" s="71">
        <f t="shared" si="10"/>
        <v>0</v>
      </c>
      <c r="AB115" s="66">
        <f t="shared" si="11"/>
        <v>0</v>
      </c>
      <c r="AC115" s="82">
        <f t="shared" si="12"/>
        <v>0</v>
      </c>
      <c r="AD115" s="69">
        <f t="shared" si="13"/>
        <v>0</v>
      </c>
    </row>
    <row r="116" spans="1:30" ht="19.5" thickBot="1" x14ac:dyDescent="0.35">
      <c r="A116" s="51">
        <v>1</v>
      </c>
      <c r="B116" s="16" t="s">
        <v>233</v>
      </c>
      <c r="C116" s="1" t="s">
        <v>277</v>
      </c>
      <c r="D116" s="52" t="s">
        <v>253</v>
      </c>
      <c r="E116" s="46">
        <v>1</v>
      </c>
      <c r="F116" s="13"/>
      <c r="G116" s="13"/>
      <c r="H116" s="13"/>
      <c r="I116" s="13">
        <v>1</v>
      </c>
      <c r="J116" s="13"/>
      <c r="K116" s="13"/>
      <c r="L116" s="13"/>
      <c r="M116" s="58"/>
      <c r="N116" s="58"/>
      <c r="O116" s="58">
        <v>1</v>
      </c>
      <c r="P116" s="58"/>
      <c r="Q116" s="8"/>
      <c r="R116" s="8"/>
      <c r="S116" s="8"/>
      <c r="T116" s="8"/>
      <c r="U116" s="8"/>
      <c r="V116" s="8"/>
      <c r="W116" s="8"/>
      <c r="X116" s="64"/>
      <c r="Y116" s="65">
        <f t="shared" si="8"/>
        <v>3</v>
      </c>
      <c r="Z116" s="73">
        <f t="shared" si="9"/>
        <v>0</v>
      </c>
      <c r="AA116" s="71">
        <f t="shared" si="10"/>
        <v>0</v>
      </c>
      <c r="AB116" s="66">
        <f t="shared" si="11"/>
        <v>2</v>
      </c>
      <c r="AC116" s="82">
        <f t="shared" si="12"/>
        <v>0</v>
      </c>
      <c r="AD116" s="69">
        <f t="shared" si="13"/>
        <v>0</v>
      </c>
    </row>
    <row r="117" spans="1:30" ht="19.5" thickBot="1" x14ac:dyDescent="0.35">
      <c r="A117" s="51">
        <v>1</v>
      </c>
      <c r="B117" s="30" t="s">
        <v>323</v>
      </c>
      <c r="C117" s="30" t="s">
        <v>324</v>
      </c>
      <c r="D117" s="56" t="s">
        <v>146</v>
      </c>
      <c r="E117" s="46"/>
      <c r="F117" s="13"/>
      <c r="G117" s="13"/>
      <c r="H117" s="13"/>
      <c r="I117" s="13">
        <v>1</v>
      </c>
      <c r="J117" s="13"/>
      <c r="K117" s="13"/>
      <c r="L117" s="13"/>
      <c r="M117" s="58">
        <v>1</v>
      </c>
      <c r="N117" s="58"/>
      <c r="O117" s="58">
        <v>1</v>
      </c>
      <c r="P117" s="58">
        <v>1</v>
      </c>
      <c r="Q117" s="8"/>
      <c r="R117" s="8"/>
      <c r="S117" s="8"/>
      <c r="T117" s="8"/>
      <c r="U117" s="8"/>
      <c r="V117" s="8"/>
      <c r="W117" s="8"/>
      <c r="X117" s="64"/>
      <c r="Y117" s="65">
        <f t="shared" si="8"/>
        <v>4</v>
      </c>
      <c r="Z117" s="73">
        <f t="shared" si="9"/>
        <v>1</v>
      </c>
      <c r="AA117" s="71">
        <f t="shared" si="10"/>
        <v>1</v>
      </c>
      <c r="AB117" s="66">
        <f t="shared" si="11"/>
        <v>2</v>
      </c>
      <c r="AC117" s="82">
        <f t="shared" si="12"/>
        <v>0</v>
      </c>
      <c r="AD117" s="69">
        <f t="shared" si="13"/>
        <v>0</v>
      </c>
    </row>
    <row r="118" spans="1:30" ht="19.5" thickBot="1" x14ac:dyDescent="0.35">
      <c r="A118" s="51">
        <v>1</v>
      </c>
      <c r="B118" s="16"/>
      <c r="C118" s="1" t="s">
        <v>278</v>
      </c>
      <c r="D118" s="52" t="s">
        <v>279</v>
      </c>
      <c r="E118" s="46"/>
      <c r="F118" s="13"/>
      <c r="G118" s="13"/>
      <c r="H118" s="13">
        <v>1</v>
      </c>
      <c r="I118" s="13">
        <v>1</v>
      </c>
      <c r="J118" s="13"/>
      <c r="K118" s="13">
        <v>1</v>
      </c>
      <c r="L118" s="13">
        <v>1</v>
      </c>
      <c r="M118" s="58"/>
      <c r="N118" s="58">
        <v>1</v>
      </c>
      <c r="O118" s="58">
        <v>1</v>
      </c>
      <c r="P118" s="58">
        <v>1</v>
      </c>
      <c r="Q118" s="8"/>
      <c r="R118" s="8"/>
      <c r="S118" s="8"/>
      <c r="T118" s="8"/>
      <c r="U118" s="8"/>
      <c r="V118" s="8"/>
      <c r="W118" s="8"/>
      <c r="X118" s="64"/>
      <c r="Y118" s="65">
        <f t="shared" si="8"/>
        <v>7</v>
      </c>
      <c r="Z118" s="73">
        <f t="shared" si="9"/>
        <v>3</v>
      </c>
      <c r="AA118" s="71">
        <f t="shared" si="10"/>
        <v>1</v>
      </c>
      <c r="AB118" s="66">
        <f t="shared" si="11"/>
        <v>2</v>
      </c>
      <c r="AC118" s="82">
        <f t="shared" si="12"/>
        <v>1</v>
      </c>
      <c r="AD118" s="69">
        <f t="shared" si="13"/>
        <v>1</v>
      </c>
    </row>
    <row r="119" spans="1:30" ht="19.5" thickBot="1" x14ac:dyDescent="0.35">
      <c r="A119" s="51">
        <v>1</v>
      </c>
      <c r="B119" s="16" t="s">
        <v>280</v>
      </c>
      <c r="C119" s="1" t="s">
        <v>281</v>
      </c>
      <c r="D119" s="52" t="s">
        <v>282</v>
      </c>
      <c r="E119" s="46"/>
      <c r="F119" s="13"/>
      <c r="G119" s="13"/>
      <c r="H119" s="13"/>
      <c r="I119" s="13"/>
      <c r="J119" s="13"/>
      <c r="K119" s="13"/>
      <c r="L119" s="13"/>
      <c r="M119" s="58"/>
      <c r="N119" s="58"/>
      <c r="O119" s="58"/>
      <c r="P119" s="58"/>
      <c r="Q119" s="8"/>
      <c r="R119" s="8"/>
      <c r="S119" s="8"/>
      <c r="T119" s="8"/>
      <c r="U119" s="8"/>
      <c r="V119" s="8"/>
      <c r="W119" s="8"/>
      <c r="X119" s="64"/>
      <c r="Y119" s="65">
        <f t="shared" si="8"/>
        <v>0</v>
      </c>
      <c r="Z119" s="73">
        <f t="shared" si="9"/>
        <v>0</v>
      </c>
      <c r="AA119" s="71">
        <f t="shared" si="10"/>
        <v>0</v>
      </c>
      <c r="AB119" s="66">
        <f t="shared" si="11"/>
        <v>0</v>
      </c>
      <c r="AC119" s="82">
        <f t="shared" si="12"/>
        <v>0</v>
      </c>
      <c r="AD119" s="69">
        <f t="shared" si="13"/>
        <v>0</v>
      </c>
    </row>
    <row r="120" spans="1:30" ht="19.5" thickBot="1" x14ac:dyDescent="0.35">
      <c r="A120" s="51">
        <v>1</v>
      </c>
      <c r="B120" s="16"/>
      <c r="C120" s="1" t="s">
        <v>283</v>
      </c>
      <c r="D120" s="52" t="s">
        <v>284</v>
      </c>
      <c r="E120" s="46"/>
      <c r="F120" s="13"/>
      <c r="G120" s="13"/>
      <c r="H120" s="13">
        <v>1</v>
      </c>
      <c r="I120" s="13"/>
      <c r="J120" s="13"/>
      <c r="K120" s="13"/>
      <c r="L120" s="13"/>
      <c r="M120" s="58"/>
      <c r="N120" s="58"/>
      <c r="O120" s="58"/>
      <c r="P120" s="58"/>
      <c r="Q120" s="8"/>
      <c r="R120" s="8"/>
      <c r="S120" s="8"/>
      <c r="T120" s="8"/>
      <c r="U120" s="8"/>
      <c r="V120" s="8"/>
      <c r="W120" s="8"/>
      <c r="X120" s="64"/>
      <c r="Y120" s="65">
        <f t="shared" si="8"/>
        <v>1</v>
      </c>
      <c r="Z120" s="73">
        <f t="shared" si="9"/>
        <v>1</v>
      </c>
      <c r="AA120" s="71">
        <f t="shared" si="10"/>
        <v>1</v>
      </c>
      <c r="AB120" s="66">
        <f t="shared" si="11"/>
        <v>0</v>
      </c>
      <c r="AC120" s="82">
        <f t="shared" si="12"/>
        <v>0</v>
      </c>
      <c r="AD120" s="69">
        <f t="shared" si="13"/>
        <v>0</v>
      </c>
    </row>
    <row r="121" spans="1:30" ht="19.5" thickBot="1" x14ac:dyDescent="0.35">
      <c r="A121" s="51">
        <v>1</v>
      </c>
      <c r="B121" s="16" t="s">
        <v>285</v>
      </c>
      <c r="C121" s="1" t="s">
        <v>286</v>
      </c>
      <c r="D121" s="52" t="s">
        <v>287</v>
      </c>
      <c r="E121" s="46">
        <v>1</v>
      </c>
      <c r="F121" s="13">
        <v>1</v>
      </c>
      <c r="G121" s="13">
        <v>1</v>
      </c>
      <c r="H121" s="13">
        <v>1</v>
      </c>
      <c r="I121" s="13">
        <v>1</v>
      </c>
      <c r="J121" s="13"/>
      <c r="K121" s="13">
        <v>1</v>
      </c>
      <c r="L121" s="13">
        <v>1</v>
      </c>
      <c r="M121" s="58"/>
      <c r="N121" s="58"/>
      <c r="O121" s="58">
        <v>1</v>
      </c>
      <c r="P121" s="58"/>
      <c r="Q121" s="8"/>
      <c r="R121" s="8"/>
      <c r="S121" s="8"/>
      <c r="T121" s="8"/>
      <c r="U121" s="8"/>
      <c r="V121" s="8"/>
      <c r="W121" s="8"/>
      <c r="X121" s="64"/>
      <c r="Y121" s="65">
        <f t="shared" si="8"/>
        <v>8</v>
      </c>
      <c r="Z121" s="73">
        <f t="shared" si="9"/>
        <v>4</v>
      </c>
      <c r="AA121" s="71">
        <f t="shared" si="10"/>
        <v>1</v>
      </c>
      <c r="AB121" s="66">
        <f t="shared" si="11"/>
        <v>2</v>
      </c>
      <c r="AC121" s="82">
        <f t="shared" si="12"/>
        <v>0</v>
      </c>
      <c r="AD121" s="69">
        <f t="shared" si="13"/>
        <v>0</v>
      </c>
    </row>
    <row r="122" spans="1:30" ht="19.5" thickBot="1" x14ac:dyDescent="0.35">
      <c r="A122" s="51">
        <v>1</v>
      </c>
      <c r="B122" s="16" t="s">
        <v>288</v>
      </c>
      <c r="C122" s="1" t="s">
        <v>289</v>
      </c>
      <c r="D122" s="52" t="s">
        <v>249</v>
      </c>
      <c r="E122" s="46"/>
      <c r="F122" s="13"/>
      <c r="G122" s="13"/>
      <c r="H122" s="13"/>
      <c r="I122" s="13">
        <v>1</v>
      </c>
      <c r="J122" s="13"/>
      <c r="K122" s="13"/>
      <c r="L122" s="13"/>
      <c r="M122" s="58"/>
      <c r="N122" s="58"/>
      <c r="O122" s="58">
        <v>1</v>
      </c>
      <c r="P122" s="58"/>
      <c r="Q122" s="8"/>
      <c r="R122" s="8"/>
      <c r="S122" s="8"/>
      <c r="T122" s="8"/>
      <c r="U122" s="8"/>
      <c r="V122" s="8"/>
      <c r="W122" s="8"/>
      <c r="X122" s="64"/>
      <c r="Y122" s="65">
        <f t="shared" si="8"/>
        <v>2</v>
      </c>
      <c r="Z122" s="73">
        <f t="shared" si="9"/>
        <v>0</v>
      </c>
      <c r="AA122" s="71">
        <f t="shared" si="10"/>
        <v>0</v>
      </c>
      <c r="AB122" s="66">
        <f t="shared" si="11"/>
        <v>2</v>
      </c>
      <c r="AC122" s="82">
        <f t="shared" si="12"/>
        <v>0</v>
      </c>
      <c r="AD122" s="69">
        <f t="shared" si="13"/>
        <v>0</v>
      </c>
    </row>
    <row r="123" spans="1:30" ht="19.5" thickBot="1" x14ac:dyDescent="0.35">
      <c r="A123" s="51">
        <v>1</v>
      </c>
      <c r="B123" s="16" t="s">
        <v>290</v>
      </c>
      <c r="C123" s="1" t="s">
        <v>291</v>
      </c>
      <c r="D123" s="52" t="s">
        <v>177</v>
      </c>
      <c r="E123" s="46">
        <v>1</v>
      </c>
      <c r="F123" s="13"/>
      <c r="G123" s="13"/>
      <c r="H123" s="13"/>
      <c r="I123" s="13">
        <v>1</v>
      </c>
      <c r="J123" s="13"/>
      <c r="K123" s="13">
        <v>1</v>
      </c>
      <c r="L123" s="13"/>
      <c r="M123" s="58">
        <v>1</v>
      </c>
      <c r="N123" s="58">
        <v>1</v>
      </c>
      <c r="O123" s="58">
        <v>1</v>
      </c>
      <c r="P123" s="58"/>
      <c r="Q123" s="8"/>
      <c r="R123" s="8"/>
      <c r="S123" s="8"/>
      <c r="T123" s="8"/>
      <c r="U123" s="8"/>
      <c r="V123" s="8"/>
      <c r="W123" s="8"/>
      <c r="X123" s="64"/>
      <c r="Y123" s="65">
        <f t="shared" si="8"/>
        <v>6</v>
      </c>
      <c r="Z123" s="73">
        <f t="shared" si="9"/>
        <v>1</v>
      </c>
      <c r="AA123" s="71">
        <f t="shared" si="10"/>
        <v>1</v>
      </c>
      <c r="AB123" s="66">
        <f t="shared" si="11"/>
        <v>2</v>
      </c>
      <c r="AC123" s="82">
        <f t="shared" si="12"/>
        <v>1</v>
      </c>
      <c r="AD123" s="69">
        <f t="shared" si="13"/>
        <v>1</v>
      </c>
    </row>
    <row r="124" spans="1:30" ht="19.5" thickBot="1" x14ac:dyDescent="0.35">
      <c r="A124" s="51">
        <v>1</v>
      </c>
      <c r="B124" s="30" t="s">
        <v>318</v>
      </c>
      <c r="C124" s="30" t="s">
        <v>319</v>
      </c>
      <c r="D124" s="56" t="s">
        <v>320</v>
      </c>
      <c r="E124" s="46"/>
      <c r="F124" s="13"/>
      <c r="G124" s="13"/>
      <c r="H124" s="13"/>
      <c r="I124" s="13"/>
      <c r="J124" s="13"/>
      <c r="K124" s="13"/>
      <c r="L124" s="13"/>
      <c r="M124" s="58">
        <v>1</v>
      </c>
      <c r="N124" s="58"/>
      <c r="O124" s="58"/>
      <c r="P124" s="58"/>
      <c r="Q124" s="8"/>
      <c r="R124" s="8"/>
      <c r="S124" s="8"/>
      <c r="T124" s="8"/>
      <c r="U124" s="8"/>
      <c r="V124" s="8"/>
      <c r="W124" s="8"/>
      <c r="X124" s="64"/>
      <c r="Y124" s="65">
        <f t="shared" si="8"/>
        <v>1</v>
      </c>
      <c r="Z124" s="73">
        <f t="shared" si="9"/>
        <v>0</v>
      </c>
      <c r="AA124" s="71">
        <f t="shared" si="10"/>
        <v>0</v>
      </c>
      <c r="AB124" s="66">
        <f t="shared" si="11"/>
        <v>0</v>
      </c>
      <c r="AC124" s="82">
        <f t="shared" si="12"/>
        <v>0</v>
      </c>
      <c r="AD124" s="69">
        <f t="shared" si="13"/>
        <v>0</v>
      </c>
    </row>
    <row r="125" spans="1:30" ht="19.5" thickBot="1" x14ac:dyDescent="0.35">
      <c r="A125" s="51">
        <v>1</v>
      </c>
      <c r="B125" s="30" t="s">
        <v>321</v>
      </c>
      <c r="C125" s="30" t="s">
        <v>322</v>
      </c>
      <c r="D125" s="56" t="s">
        <v>294</v>
      </c>
      <c r="E125" s="46"/>
      <c r="F125" s="13"/>
      <c r="G125" s="13"/>
      <c r="H125" s="13"/>
      <c r="I125" s="13"/>
      <c r="J125" s="13"/>
      <c r="K125" s="13"/>
      <c r="L125" s="13"/>
      <c r="M125" s="58"/>
      <c r="N125" s="58"/>
      <c r="O125" s="58"/>
      <c r="P125" s="58"/>
      <c r="Q125" s="8"/>
      <c r="R125" s="8"/>
      <c r="S125" s="8"/>
      <c r="T125" s="8"/>
      <c r="U125" s="8"/>
      <c r="V125" s="8"/>
      <c r="W125" s="8"/>
      <c r="X125" s="64"/>
      <c r="Y125" s="65">
        <f t="shared" si="8"/>
        <v>0</v>
      </c>
      <c r="Z125" s="73">
        <f t="shared" si="9"/>
        <v>0</v>
      </c>
      <c r="AA125" s="71">
        <f t="shared" si="10"/>
        <v>0</v>
      </c>
      <c r="AB125" s="66">
        <f t="shared" si="11"/>
        <v>0</v>
      </c>
      <c r="AC125" s="82">
        <f t="shared" si="12"/>
        <v>0</v>
      </c>
      <c r="AD125" s="69">
        <f t="shared" si="13"/>
        <v>0</v>
      </c>
    </row>
    <row r="126" spans="1:30" ht="19.5" thickBot="1" x14ac:dyDescent="0.35">
      <c r="A126" s="51">
        <v>1</v>
      </c>
      <c r="B126" s="16" t="s">
        <v>292</v>
      </c>
      <c r="C126" s="1" t="s">
        <v>293</v>
      </c>
      <c r="D126" s="52" t="s">
        <v>294</v>
      </c>
      <c r="E126" s="46"/>
      <c r="F126" s="13"/>
      <c r="G126" s="13"/>
      <c r="H126" s="13"/>
      <c r="I126" s="13"/>
      <c r="J126" s="13"/>
      <c r="K126" s="13"/>
      <c r="L126" s="13"/>
      <c r="M126" s="58"/>
      <c r="N126" s="58"/>
      <c r="O126" s="58"/>
      <c r="P126" s="58"/>
      <c r="Q126" s="8"/>
      <c r="R126" s="8"/>
      <c r="S126" s="8"/>
      <c r="T126" s="8"/>
      <c r="U126" s="8"/>
      <c r="V126" s="8"/>
      <c r="W126" s="8"/>
      <c r="X126" s="64"/>
      <c r="Y126" s="65">
        <f t="shared" si="8"/>
        <v>0</v>
      </c>
      <c r="Z126" s="73">
        <f t="shared" si="9"/>
        <v>0</v>
      </c>
      <c r="AA126" s="71">
        <f t="shared" si="10"/>
        <v>0</v>
      </c>
      <c r="AB126" s="66">
        <f t="shared" si="11"/>
        <v>0</v>
      </c>
      <c r="AC126" s="82">
        <f t="shared" si="12"/>
        <v>0</v>
      </c>
      <c r="AD126" s="69">
        <f t="shared" si="13"/>
        <v>0</v>
      </c>
    </row>
    <row r="127" spans="1:30" ht="19.5" thickBot="1" x14ac:dyDescent="0.35">
      <c r="A127" s="51">
        <v>1</v>
      </c>
      <c r="B127" s="16" t="s">
        <v>295</v>
      </c>
      <c r="C127" s="1" t="s">
        <v>296</v>
      </c>
      <c r="D127" s="52" t="s">
        <v>243</v>
      </c>
      <c r="E127" s="46"/>
      <c r="F127" s="13"/>
      <c r="G127" s="13"/>
      <c r="H127" s="13"/>
      <c r="I127" s="13"/>
      <c r="J127" s="13"/>
      <c r="K127" s="13"/>
      <c r="L127" s="13"/>
      <c r="M127" s="58"/>
      <c r="N127" s="58"/>
      <c r="O127" s="58"/>
      <c r="P127" s="58"/>
      <c r="Q127" s="8"/>
      <c r="R127" s="8"/>
      <c r="S127" s="8"/>
      <c r="T127" s="8"/>
      <c r="U127" s="8"/>
      <c r="V127" s="8"/>
      <c r="W127" s="8"/>
      <c r="X127" s="64"/>
      <c r="Y127" s="65">
        <f t="shared" si="8"/>
        <v>0</v>
      </c>
      <c r="Z127" s="73">
        <f t="shared" si="9"/>
        <v>0</v>
      </c>
      <c r="AA127" s="71">
        <f t="shared" si="10"/>
        <v>0</v>
      </c>
      <c r="AB127" s="66">
        <f t="shared" si="11"/>
        <v>0</v>
      </c>
      <c r="AC127" s="82">
        <f t="shared" si="12"/>
        <v>0</v>
      </c>
      <c r="AD127" s="69">
        <f t="shared" si="13"/>
        <v>0</v>
      </c>
    </row>
    <row r="128" spans="1:30" ht="19.5" thickBot="1" x14ac:dyDescent="0.35">
      <c r="A128" s="114">
        <v>1</v>
      </c>
      <c r="B128" s="115" t="s">
        <v>297</v>
      </c>
      <c r="C128" s="116" t="s">
        <v>298</v>
      </c>
      <c r="D128" s="117" t="s">
        <v>299</v>
      </c>
      <c r="E128" s="47"/>
      <c r="F128" s="40"/>
      <c r="G128" s="40"/>
      <c r="H128" s="40"/>
      <c r="I128" s="40"/>
      <c r="J128" s="40"/>
      <c r="K128" s="40"/>
      <c r="L128" s="40"/>
      <c r="M128" s="59"/>
      <c r="N128" s="59"/>
      <c r="O128" s="59"/>
      <c r="P128" s="59"/>
      <c r="Q128" s="39"/>
      <c r="R128" s="39"/>
      <c r="S128" s="39"/>
      <c r="T128" s="39"/>
      <c r="U128" s="39"/>
      <c r="V128" s="39"/>
      <c r="W128" s="39"/>
      <c r="X128" s="118"/>
      <c r="Y128" s="65">
        <f t="shared" si="8"/>
        <v>0</v>
      </c>
      <c r="Z128" s="73">
        <f t="shared" si="9"/>
        <v>0</v>
      </c>
      <c r="AA128" s="71">
        <f t="shared" si="10"/>
        <v>0</v>
      </c>
      <c r="AB128" s="66">
        <f t="shared" si="11"/>
        <v>0</v>
      </c>
      <c r="AC128" s="82">
        <f t="shared" si="12"/>
        <v>0</v>
      </c>
      <c r="AD128" s="69">
        <f t="shared" si="13"/>
        <v>0</v>
      </c>
    </row>
    <row r="129" spans="1:30" s="110" customFormat="1" ht="24" thickBot="1" x14ac:dyDescent="0.4">
      <c r="A129" s="111">
        <f>SUM(A2:A128)</f>
        <v>127</v>
      </c>
      <c r="B129" s="120"/>
      <c r="C129" s="121"/>
      <c r="D129" s="121"/>
      <c r="E129" s="111">
        <f t="shared" ref="E129:AD129" si="14">SUM(E2:E128)</f>
        <v>52</v>
      </c>
      <c r="F129" s="112">
        <f t="shared" si="14"/>
        <v>19</v>
      </c>
      <c r="G129" s="112">
        <f t="shared" si="14"/>
        <v>18</v>
      </c>
      <c r="H129" s="112">
        <f t="shared" si="14"/>
        <v>23</v>
      </c>
      <c r="I129" s="112">
        <f t="shared" si="14"/>
        <v>45</v>
      </c>
      <c r="J129" s="112">
        <f t="shared" si="14"/>
        <v>6</v>
      </c>
      <c r="K129" s="112">
        <f t="shared" si="14"/>
        <v>16</v>
      </c>
      <c r="L129" s="112">
        <f t="shared" si="14"/>
        <v>9</v>
      </c>
      <c r="M129" s="112">
        <f t="shared" si="14"/>
        <v>29</v>
      </c>
      <c r="N129" s="112">
        <f t="shared" si="14"/>
        <v>11</v>
      </c>
      <c r="O129" s="112">
        <f t="shared" si="14"/>
        <v>64</v>
      </c>
      <c r="P129" s="111">
        <f t="shared" si="14"/>
        <v>12</v>
      </c>
      <c r="Q129" s="112">
        <f t="shared" si="14"/>
        <v>0</v>
      </c>
      <c r="R129" s="112">
        <f t="shared" si="14"/>
        <v>0</v>
      </c>
      <c r="S129" s="112">
        <f t="shared" si="14"/>
        <v>0</v>
      </c>
      <c r="T129" s="112">
        <f t="shared" si="14"/>
        <v>0</v>
      </c>
      <c r="U129" s="112">
        <f t="shared" si="14"/>
        <v>0</v>
      </c>
      <c r="V129" s="112">
        <f t="shared" si="14"/>
        <v>0</v>
      </c>
      <c r="W129" s="112">
        <f t="shared" si="14"/>
        <v>0</v>
      </c>
      <c r="X129" s="112">
        <f t="shared" si="14"/>
        <v>0</v>
      </c>
      <c r="Y129" s="111">
        <f>SUM(Y2:Y128)</f>
        <v>304</v>
      </c>
      <c r="Z129" s="122">
        <f>SUM(Z2:Z128)</f>
        <v>88</v>
      </c>
      <c r="AA129" s="113">
        <f>SUM(AA2:AA128)</f>
        <v>50</v>
      </c>
      <c r="AB129" s="112">
        <f t="shared" si="14"/>
        <v>109</v>
      </c>
      <c r="AC129" s="123">
        <f t="shared" si="14"/>
        <v>17</v>
      </c>
      <c r="AD129" s="113">
        <f t="shared" si="14"/>
        <v>13</v>
      </c>
    </row>
    <row r="130" spans="1:30" ht="23.25" x14ac:dyDescent="0.35">
      <c r="Z130" s="119"/>
      <c r="AA130" s="78"/>
    </row>
    <row r="131" spans="1:30" ht="36" x14ac:dyDescent="0.55000000000000004">
      <c r="B131" s="29" t="s">
        <v>384</v>
      </c>
      <c r="C131" s="80" t="s">
        <v>366</v>
      </c>
      <c r="Z131" s="78"/>
      <c r="AA131" s="78"/>
    </row>
    <row r="132" spans="1:30" ht="42" x14ac:dyDescent="0.35">
      <c r="B132" s="24" t="s">
        <v>363</v>
      </c>
      <c r="C132" s="79">
        <f>AA129</f>
        <v>50</v>
      </c>
      <c r="Z132" s="78"/>
      <c r="AA132" s="78"/>
    </row>
    <row r="133" spans="1:30" ht="42" x14ac:dyDescent="0.35">
      <c r="B133" s="24" t="s">
        <v>364</v>
      </c>
      <c r="C133" s="27">
        <f>C132/A129</f>
        <v>0.39370078740157483</v>
      </c>
      <c r="Z133" s="78"/>
      <c r="AA133" s="78"/>
    </row>
    <row r="134" spans="1:30" ht="23.25" x14ac:dyDescent="0.35">
      <c r="Z134" s="78"/>
      <c r="AA134" s="78"/>
    </row>
    <row r="135" spans="1:30" ht="36" x14ac:dyDescent="0.55000000000000004">
      <c r="B135" s="29" t="s">
        <v>384</v>
      </c>
      <c r="C135" s="80" t="s">
        <v>367</v>
      </c>
      <c r="Z135" s="78"/>
      <c r="AA135" s="78"/>
    </row>
    <row r="136" spans="1:30" ht="42" x14ac:dyDescent="0.35">
      <c r="B136" s="24" t="s">
        <v>368</v>
      </c>
      <c r="C136" s="79">
        <f>AD129</f>
        <v>13</v>
      </c>
      <c r="Z136" s="78"/>
      <c r="AA136" s="78"/>
    </row>
    <row r="137" spans="1:30" ht="23.25" x14ac:dyDescent="0.35">
      <c r="Z137" s="78"/>
      <c r="AA137" s="78"/>
    </row>
    <row r="138" spans="1:30" ht="133.5" customHeight="1" x14ac:dyDescent="0.55000000000000004">
      <c r="B138" s="29" t="s">
        <v>384</v>
      </c>
      <c r="C138" s="80" t="s">
        <v>316</v>
      </c>
      <c r="D138" s="80" t="s">
        <v>317</v>
      </c>
      <c r="E138" s="37"/>
      <c r="F138" s="38"/>
    </row>
    <row r="139" spans="1:30" ht="21" x14ac:dyDescent="0.35">
      <c r="B139" s="24" t="s">
        <v>313</v>
      </c>
      <c r="C139" s="25">
        <f>A129</f>
        <v>127</v>
      </c>
      <c r="D139" s="25" t="s">
        <v>315</v>
      </c>
      <c r="E139" s="28"/>
      <c r="F139" s="32"/>
    </row>
    <row r="140" spans="1:30" ht="42" x14ac:dyDescent="0.35">
      <c r="B140" s="24" t="s">
        <v>344</v>
      </c>
      <c r="C140" s="25">
        <f>$C$139-C141</f>
        <v>92</v>
      </c>
      <c r="D140" s="27">
        <f t="shared" ref="D140:D148" si="15">C140/$C$139</f>
        <v>0.72440944881889768</v>
      </c>
      <c r="E140" s="28"/>
      <c r="F140" s="75"/>
      <c r="G140" s="36"/>
    </row>
    <row r="141" spans="1:30" ht="42" x14ac:dyDescent="0.35">
      <c r="B141" s="24" t="s">
        <v>345</v>
      </c>
      <c r="C141" s="25">
        <f>SUMIF($Y$2:$Y$128,0,$A$2:$A$128)</f>
        <v>35</v>
      </c>
      <c r="D141" s="27">
        <f t="shared" si="15"/>
        <v>0.27559055118110237</v>
      </c>
      <c r="E141" s="28"/>
      <c r="F141" s="75"/>
    </row>
    <row r="142" spans="1:30" ht="21" x14ac:dyDescent="0.35">
      <c r="B142" s="24" t="s">
        <v>346</v>
      </c>
      <c r="C142" s="25">
        <f>SUMIF($Y$2:$Y$128,1,$A$2:$A$128)</f>
        <v>19</v>
      </c>
      <c r="D142" s="26">
        <f t="shared" si="15"/>
        <v>0.14960629921259844</v>
      </c>
      <c r="E142" s="28"/>
      <c r="F142" s="76"/>
    </row>
    <row r="143" spans="1:30" ht="21" x14ac:dyDescent="0.35">
      <c r="B143" s="24" t="s">
        <v>347</v>
      </c>
      <c r="C143" s="25">
        <f>SUMIF($Y$2:$Y$128,2,$A$2:$A$128)</f>
        <v>23</v>
      </c>
      <c r="D143" s="26">
        <f t="shared" si="15"/>
        <v>0.18110236220472442</v>
      </c>
      <c r="E143" s="28"/>
      <c r="F143" s="76"/>
    </row>
    <row r="144" spans="1:30" ht="21" x14ac:dyDescent="0.35">
      <c r="B144" s="24" t="s">
        <v>348</v>
      </c>
      <c r="C144" s="25">
        <f>SUMIF($Y$2:$Y$128,3,$A$2:$A$128)</f>
        <v>20</v>
      </c>
      <c r="D144" s="26">
        <f t="shared" si="15"/>
        <v>0.15748031496062992</v>
      </c>
      <c r="E144" s="28"/>
      <c r="F144" s="76"/>
    </row>
    <row r="145" spans="2:6" ht="21" x14ac:dyDescent="0.35">
      <c r="B145" s="24" t="s">
        <v>349</v>
      </c>
      <c r="C145" s="25">
        <f>SUMIF($Y$2:$Y$128,4,$A$2:$A$128)</f>
        <v>9</v>
      </c>
      <c r="D145" s="26">
        <f t="shared" si="15"/>
        <v>7.0866141732283464E-2</v>
      </c>
      <c r="E145" s="28"/>
      <c r="F145" s="76"/>
    </row>
    <row r="146" spans="2:6" ht="21" x14ac:dyDescent="0.35">
      <c r="B146" s="24" t="s">
        <v>350</v>
      </c>
      <c r="C146" s="25">
        <f>SUMIF($Y$2:$Y$128,5,$A$2:$A$128)</f>
        <v>7</v>
      </c>
      <c r="D146" s="26">
        <f t="shared" si="15"/>
        <v>5.5118110236220472E-2</v>
      </c>
      <c r="E146" s="28"/>
      <c r="F146" s="76"/>
    </row>
    <row r="147" spans="2:6" ht="21" x14ac:dyDescent="0.35">
      <c r="B147" s="24" t="s">
        <v>351</v>
      </c>
      <c r="C147" s="25">
        <f>SUMIF($Y$2:$Y$128,6,$A$2:$A$128)</f>
        <v>2</v>
      </c>
      <c r="D147" s="26">
        <f t="shared" si="15"/>
        <v>1.5748031496062992E-2</v>
      </c>
      <c r="E147" s="28"/>
      <c r="F147" s="76"/>
    </row>
    <row r="148" spans="2:6" ht="21" x14ac:dyDescent="0.35">
      <c r="B148" s="24" t="s">
        <v>352</v>
      </c>
      <c r="C148" s="25">
        <f>SUMIF($Y$2:$Y$128,7,$A$2:$A$128)</f>
        <v>6</v>
      </c>
      <c r="D148" s="26">
        <f t="shared" si="15"/>
        <v>4.7244094488188976E-2</v>
      </c>
      <c r="E148" s="28"/>
      <c r="F148" s="76"/>
    </row>
    <row r="149" spans="2:6" x14ac:dyDescent="0.3">
      <c r="E149" s="32"/>
      <c r="F149" s="77"/>
    </row>
    <row r="150" spans="2:6" ht="42" x14ac:dyDescent="0.35">
      <c r="B150" s="24" t="s">
        <v>345</v>
      </c>
      <c r="C150" s="25">
        <f>C141</f>
        <v>35</v>
      </c>
      <c r="D150" s="26">
        <f t="shared" ref="D150:D152" si="16">C150/$C$139</f>
        <v>0.27559055118110237</v>
      </c>
      <c r="E150" s="28"/>
      <c r="F150" s="76"/>
    </row>
    <row r="151" spans="2:6" ht="42" x14ac:dyDescent="0.35">
      <c r="B151" s="24" t="s">
        <v>353</v>
      </c>
      <c r="C151" s="25">
        <f>C142+C143+C144</f>
        <v>62</v>
      </c>
      <c r="D151" s="26">
        <f t="shared" si="16"/>
        <v>0.48818897637795278</v>
      </c>
      <c r="E151" s="28"/>
      <c r="F151" s="76"/>
    </row>
    <row r="152" spans="2:6" ht="42" x14ac:dyDescent="0.35">
      <c r="B152" s="24" t="s">
        <v>354</v>
      </c>
      <c r="C152" s="25">
        <f>C145+C146+C147+C148</f>
        <v>24</v>
      </c>
      <c r="D152" s="26">
        <f t="shared" si="16"/>
        <v>0.1889763779527559</v>
      </c>
      <c r="E152" s="28"/>
      <c r="F152" s="76"/>
    </row>
    <row r="155" spans="2:6" ht="108.75" customHeight="1" x14ac:dyDescent="0.55000000000000004">
      <c r="B155" s="29" t="s">
        <v>384</v>
      </c>
      <c r="C155" s="80" t="s">
        <v>355</v>
      </c>
      <c r="D155" s="80" t="s">
        <v>356</v>
      </c>
    </row>
    <row r="156" spans="2:6" ht="21" x14ac:dyDescent="0.35">
      <c r="B156" s="24" t="s">
        <v>313</v>
      </c>
      <c r="C156" s="25">
        <f>$A$129</f>
        <v>127</v>
      </c>
      <c r="D156" s="25" t="s">
        <v>315</v>
      </c>
    </row>
    <row r="157" spans="2:6" ht="42" x14ac:dyDescent="0.35">
      <c r="B157" s="24" t="s">
        <v>357</v>
      </c>
      <c r="C157" s="25">
        <f>C156-C158</f>
        <v>76</v>
      </c>
      <c r="D157" s="27">
        <f t="shared" ref="D157:D162" si="17">C157/$C$139</f>
        <v>0.59842519685039375</v>
      </c>
    </row>
    <row r="158" spans="2:6" ht="42" x14ac:dyDescent="0.35">
      <c r="B158" s="24" t="s">
        <v>358</v>
      </c>
      <c r="C158" s="25">
        <f>SUMIF($AB$2:$AB$128,0,$A$2:$A$128)</f>
        <v>51</v>
      </c>
      <c r="D158" s="27">
        <f t="shared" si="17"/>
        <v>0.40157480314960631</v>
      </c>
    </row>
    <row r="159" spans="2:6" ht="42" x14ac:dyDescent="0.35">
      <c r="B159" s="24" t="s">
        <v>359</v>
      </c>
      <c r="C159" s="25">
        <f>SUMIF($AB$2:$AB$128,1,$A$2:$A$128)</f>
        <v>43</v>
      </c>
      <c r="D159" s="26">
        <f t="shared" si="17"/>
        <v>0.33858267716535434</v>
      </c>
    </row>
    <row r="160" spans="2:6" ht="42" x14ac:dyDescent="0.35">
      <c r="B160" s="24" t="s">
        <v>360</v>
      </c>
      <c r="C160" s="25">
        <f>SUMIF($AB$2:$AB$128,2,$A$2:$A$128)</f>
        <v>33</v>
      </c>
      <c r="D160" s="26">
        <f t="shared" si="17"/>
        <v>0.25984251968503935</v>
      </c>
    </row>
    <row r="161" spans="2:4" ht="42" x14ac:dyDescent="0.35">
      <c r="B161" s="24" t="s">
        <v>361</v>
      </c>
      <c r="C161" s="25">
        <f>SUMIF($AB$2:$AB$128,3,$A$2:$A$128)</f>
        <v>0</v>
      </c>
      <c r="D161" s="26">
        <f t="shared" si="17"/>
        <v>0</v>
      </c>
    </row>
    <row r="162" spans="2:4" ht="42" x14ac:dyDescent="0.35">
      <c r="B162" s="24" t="s">
        <v>362</v>
      </c>
      <c r="C162" s="25">
        <f>SUMIF($AB$2:$AB$128,4,$A$2:$A$128)</f>
        <v>0</v>
      </c>
      <c r="D162" s="26">
        <f t="shared" si="17"/>
        <v>0</v>
      </c>
    </row>
  </sheetData>
  <autoFilter ref="A1:AC148"/>
  <sortState ref="L5:L23">
    <sortCondition ref="L5:L23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18" sqref="K18"/>
    </sheetView>
  </sheetViews>
  <sheetFormatPr baseColWidth="10" defaultRowHeight="15" x14ac:dyDescent="0.25"/>
  <cols>
    <col min="1" max="1" width="11.28515625" bestFit="1" customWidth="1"/>
    <col min="2" max="2" width="11.85546875" bestFit="1" customWidth="1"/>
    <col min="3" max="3" width="12.7109375" bestFit="1" customWidth="1"/>
    <col min="4" max="4" width="10.42578125" bestFit="1" customWidth="1"/>
    <col min="5" max="9" width="12.7109375" bestFit="1" customWidth="1"/>
    <col min="10" max="10" width="11.140625" bestFit="1" customWidth="1"/>
    <col min="11" max="11" width="14.85546875" style="87" bestFit="1" customWidth="1"/>
  </cols>
  <sheetData>
    <row r="1" spans="1:11" ht="31.5" x14ac:dyDescent="0.25">
      <c r="A1" s="84" t="s">
        <v>1</v>
      </c>
      <c r="B1" s="85" t="s">
        <v>2</v>
      </c>
      <c r="C1" s="89" t="s">
        <v>331</v>
      </c>
      <c r="D1" s="89" t="s">
        <v>332</v>
      </c>
      <c r="E1" s="90" t="s">
        <v>333</v>
      </c>
      <c r="F1" s="90" t="s">
        <v>380</v>
      </c>
      <c r="G1" s="90" t="s">
        <v>381</v>
      </c>
      <c r="H1" s="90" t="s">
        <v>382</v>
      </c>
      <c r="I1" s="90" t="s">
        <v>383</v>
      </c>
      <c r="J1" s="88" t="s">
        <v>336</v>
      </c>
      <c r="K1" s="86" t="s">
        <v>335</v>
      </c>
    </row>
    <row r="2" spans="1:11" x14ac:dyDescent="0.25">
      <c r="A2" s="91" t="s">
        <v>86</v>
      </c>
      <c r="B2" s="92" t="s">
        <v>87</v>
      </c>
      <c r="C2" s="6">
        <v>1</v>
      </c>
      <c r="D2" s="6">
        <v>1</v>
      </c>
      <c r="E2" s="93">
        <v>1</v>
      </c>
      <c r="F2" s="93">
        <v>1</v>
      </c>
      <c r="G2" s="93">
        <v>0</v>
      </c>
      <c r="H2" s="93">
        <v>0</v>
      </c>
      <c r="I2" s="93">
        <f>SUM(C2:H2)</f>
        <v>4</v>
      </c>
      <c r="J2" s="94">
        <v>4</v>
      </c>
      <c r="K2" s="108">
        <f>I2/J2</f>
        <v>1</v>
      </c>
    </row>
    <row r="3" spans="1:11" x14ac:dyDescent="0.25">
      <c r="A3" s="91" t="s">
        <v>242</v>
      </c>
      <c r="B3" s="92" t="s">
        <v>243</v>
      </c>
      <c r="C3" s="6">
        <v>1</v>
      </c>
      <c r="D3" s="6">
        <v>1</v>
      </c>
      <c r="E3" s="93">
        <v>1</v>
      </c>
      <c r="F3" s="93">
        <v>1</v>
      </c>
      <c r="G3" s="93">
        <v>0</v>
      </c>
      <c r="H3" s="93">
        <v>0</v>
      </c>
      <c r="I3" s="93">
        <f t="shared" ref="I3:I15" si="0">SUM(C3:H3)</f>
        <v>4</v>
      </c>
      <c r="J3" s="94">
        <v>4</v>
      </c>
      <c r="K3" s="108">
        <f t="shared" ref="K3:K15" si="1">I3/J3</f>
        <v>1</v>
      </c>
    </row>
    <row r="4" spans="1:11" x14ac:dyDescent="0.25">
      <c r="A4" s="91" t="s">
        <v>57</v>
      </c>
      <c r="B4" s="92" t="s">
        <v>58</v>
      </c>
      <c r="C4" s="6">
        <v>0</v>
      </c>
      <c r="D4" s="6">
        <v>0</v>
      </c>
      <c r="E4" s="93">
        <v>0</v>
      </c>
      <c r="F4" s="93">
        <v>0</v>
      </c>
      <c r="G4" s="93">
        <v>0</v>
      </c>
      <c r="H4" s="93">
        <v>0</v>
      </c>
      <c r="I4" s="93">
        <f t="shared" si="0"/>
        <v>0</v>
      </c>
      <c r="J4" s="94">
        <v>4</v>
      </c>
      <c r="K4" s="108">
        <f t="shared" si="1"/>
        <v>0</v>
      </c>
    </row>
    <row r="5" spans="1:11" x14ac:dyDescent="0.25">
      <c r="A5" s="91" t="s">
        <v>261</v>
      </c>
      <c r="B5" s="92" t="s">
        <v>13</v>
      </c>
      <c r="C5" s="6">
        <v>0</v>
      </c>
      <c r="D5" s="6">
        <v>1</v>
      </c>
      <c r="E5" s="93">
        <v>0</v>
      </c>
      <c r="F5" s="93">
        <v>1</v>
      </c>
      <c r="G5" s="93">
        <v>0</v>
      </c>
      <c r="H5" s="93">
        <v>0</v>
      </c>
      <c r="I5" s="93">
        <f t="shared" si="0"/>
        <v>2</v>
      </c>
      <c r="J5" s="94">
        <v>4</v>
      </c>
      <c r="K5" s="108">
        <f t="shared" si="1"/>
        <v>0.5</v>
      </c>
    </row>
    <row r="6" spans="1:11" x14ac:dyDescent="0.25">
      <c r="A6" s="91" t="s">
        <v>165</v>
      </c>
      <c r="B6" s="92" t="s">
        <v>166</v>
      </c>
      <c r="C6" s="6">
        <v>0</v>
      </c>
      <c r="D6" s="6">
        <v>0</v>
      </c>
      <c r="E6" s="93">
        <v>0</v>
      </c>
      <c r="F6" s="93">
        <v>1</v>
      </c>
      <c r="G6" s="93">
        <v>0</v>
      </c>
      <c r="H6" s="93">
        <v>0</v>
      </c>
      <c r="I6" s="93">
        <f t="shared" si="0"/>
        <v>1</v>
      </c>
      <c r="J6" s="94">
        <v>4</v>
      </c>
      <c r="K6" s="108">
        <f t="shared" si="1"/>
        <v>0.25</v>
      </c>
    </row>
    <row r="7" spans="1:11" x14ac:dyDescent="0.25">
      <c r="A7" s="91" t="s">
        <v>263</v>
      </c>
      <c r="B7" s="92" t="s">
        <v>266</v>
      </c>
      <c r="C7" s="6">
        <v>1</v>
      </c>
      <c r="D7" s="6">
        <v>1</v>
      </c>
      <c r="E7" s="93">
        <v>1</v>
      </c>
      <c r="F7" s="93">
        <v>1</v>
      </c>
      <c r="G7" s="93">
        <v>0</v>
      </c>
      <c r="H7" s="93">
        <v>0</v>
      </c>
      <c r="I7" s="93">
        <f t="shared" si="0"/>
        <v>4</v>
      </c>
      <c r="J7" s="94">
        <f t="shared" ref="J3:J15" si="2">SUM(C7:H7)</f>
        <v>4</v>
      </c>
      <c r="K7" s="108">
        <f t="shared" si="1"/>
        <v>1</v>
      </c>
    </row>
    <row r="8" spans="1:11" x14ac:dyDescent="0.25">
      <c r="A8" s="91" t="s">
        <v>206</v>
      </c>
      <c r="B8" s="92" t="s">
        <v>79</v>
      </c>
      <c r="C8" s="6">
        <v>1</v>
      </c>
      <c r="D8" s="6">
        <v>1</v>
      </c>
      <c r="E8" s="93">
        <v>1</v>
      </c>
      <c r="F8" s="93">
        <v>1</v>
      </c>
      <c r="G8" s="93">
        <v>0</v>
      </c>
      <c r="H8" s="93">
        <v>0</v>
      </c>
      <c r="I8" s="93">
        <f t="shared" si="0"/>
        <v>4</v>
      </c>
      <c r="J8" s="94">
        <f t="shared" si="2"/>
        <v>4</v>
      </c>
      <c r="K8" s="108">
        <f t="shared" si="1"/>
        <v>1</v>
      </c>
    </row>
    <row r="9" spans="1:11" x14ac:dyDescent="0.25">
      <c r="A9" s="91" t="s">
        <v>211</v>
      </c>
      <c r="B9" s="92" t="s">
        <v>212</v>
      </c>
      <c r="C9" s="6">
        <v>0</v>
      </c>
      <c r="D9" s="6">
        <v>1</v>
      </c>
      <c r="E9" s="93">
        <v>0</v>
      </c>
      <c r="F9" s="93">
        <v>1</v>
      </c>
      <c r="G9" s="93">
        <v>0</v>
      </c>
      <c r="H9" s="93">
        <v>0</v>
      </c>
      <c r="I9" s="93">
        <f t="shared" si="0"/>
        <v>2</v>
      </c>
      <c r="J9" s="94">
        <v>4</v>
      </c>
      <c r="K9" s="108">
        <f t="shared" si="1"/>
        <v>0.5</v>
      </c>
    </row>
    <row r="10" spans="1:11" x14ac:dyDescent="0.25">
      <c r="A10" s="91" t="s">
        <v>298</v>
      </c>
      <c r="B10" s="92" t="s">
        <v>299</v>
      </c>
      <c r="C10" s="6">
        <v>1</v>
      </c>
      <c r="D10" s="6">
        <v>1</v>
      </c>
      <c r="E10" s="93">
        <v>0</v>
      </c>
      <c r="F10" s="93">
        <v>1</v>
      </c>
      <c r="G10" s="93">
        <v>0</v>
      </c>
      <c r="H10" s="93">
        <v>0</v>
      </c>
      <c r="I10" s="93">
        <f t="shared" si="0"/>
        <v>3</v>
      </c>
      <c r="J10" s="94">
        <v>4</v>
      </c>
      <c r="K10" s="108">
        <f t="shared" si="1"/>
        <v>0.75</v>
      </c>
    </row>
    <row r="11" spans="1:11" x14ac:dyDescent="0.25">
      <c r="A11" s="91" t="s">
        <v>31</v>
      </c>
      <c r="B11" s="92" t="s">
        <v>32</v>
      </c>
      <c r="C11" s="6">
        <v>1</v>
      </c>
      <c r="D11" s="6">
        <v>1</v>
      </c>
      <c r="E11" s="93">
        <v>1</v>
      </c>
      <c r="F11" s="93">
        <v>0</v>
      </c>
      <c r="G11" s="93">
        <v>0</v>
      </c>
      <c r="H11" s="93">
        <v>0</v>
      </c>
      <c r="I11" s="93">
        <f t="shared" si="0"/>
        <v>3</v>
      </c>
      <c r="J11" s="94">
        <v>4</v>
      </c>
      <c r="K11" s="108">
        <f t="shared" si="1"/>
        <v>0.75</v>
      </c>
    </row>
    <row r="12" spans="1:11" x14ac:dyDescent="0.25">
      <c r="A12" s="91" t="s">
        <v>33</v>
      </c>
      <c r="B12" s="92" t="s">
        <v>34</v>
      </c>
      <c r="C12" s="6">
        <v>1</v>
      </c>
      <c r="D12" s="6">
        <v>1</v>
      </c>
      <c r="E12" s="93">
        <v>0</v>
      </c>
      <c r="F12" s="93">
        <v>1</v>
      </c>
      <c r="G12" s="93">
        <v>0</v>
      </c>
      <c r="H12" s="93">
        <v>0</v>
      </c>
      <c r="I12" s="93">
        <f t="shared" si="0"/>
        <v>3</v>
      </c>
      <c r="J12" s="94">
        <v>4</v>
      </c>
      <c r="K12" s="108">
        <f t="shared" si="1"/>
        <v>0.75</v>
      </c>
    </row>
    <row r="13" spans="1:11" x14ac:dyDescent="0.25">
      <c r="A13" s="95" t="s">
        <v>107</v>
      </c>
      <c r="B13" s="96" t="s">
        <v>108</v>
      </c>
      <c r="C13" s="97">
        <v>0</v>
      </c>
      <c r="D13" s="97">
        <v>0</v>
      </c>
      <c r="E13" s="98">
        <v>1</v>
      </c>
      <c r="F13" s="98">
        <v>0</v>
      </c>
      <c r="G13" s="98">
        <v>0</v>
      </c>
      <c r="H13" s="98">
        <v>0</v>
      </c>
      <c r="I13" s="93">
        <f t="shared" si="0"/>
        <v>1</v>
      </c>
      <c r="J13" s="94">
        <v>4</v>
      </c>
      <c r="K13" s="108">
        <f t="shared" si="1"/>
        <v>0.25</v>
      </c>
    </row>
    <row r="14" spans="1:11" x14ac:dyDescent="0.25">
      <c r="A14" s="99" t="s">
        <v>254</v>
      </c>
      <c r="B14" s="100" t="s">
        <v>255</v>
      </c>
      <c r="C14" s="6" t="s">
        <v>315</v>
      </c>
      <c r="D14" s="6" t="s">
        <v>315</v>
      </c>
      <c r="E14" s="93">
        <v>0</v>
      </c>
      <c r="F14" s="93">
        <v>1</v>
      </c>
      <c r="G14" s="93">
        <v>0</v>
      </c>
      <c r="H14" s="93">
        <v>0</v>
      </c>
      <c r="I14" s="93">
        <f t="shared" si="0"/>
        <v>1</v>
      </c>
      <c r="J14" s="94">
        <v>2</v>
      </c>
      <c r="K14" s="108">
        <f t="shared" si="1"/>
        <v>0.5</v>
      </c>
    </row>
    <row r="15" spans="1:11" ht="15.75" thickBot="1" x14ac:dyDescent="0.3">
      <c r="A15" s="101" t="s">
        <v>238</v>
      </c>
      <c r="B15" s="102" t="s">
        <v>239</v>
      </c>
      <c r="C15" s="97" t="s">
        <v>315</v>
      </c>
      <c r="D15" s="97" t="s">
        <v>315</v>
      </c>
      <c r="E15" s="98">
        <v>1</v>
      </c>
      <c r="F15" s="98">
        <v>1</v>
      </c>
      <c r="G15" s="98">
        <v>0</v>
      </c>
      <c r="H15" s="98">
        <v>0</v>
      </c>
      <c r="I15" s="93">
        <f t="shared" si="0"/>
        <v>2</v>
      </c>
      <c r="J15" s="94">
        <v>2</v>
      </c>
      <c r="K15" s="108">
        <f t="shared" si="1"/>
        <v>1</v>
      </c>
    </row>
    <row r="16" spans="1:11" s="41" customFormat="1" ht="15.75" thickBot="1" x14ac:dyDescent="0.3">
      <c r="A16" s="103"/>
      <c r="B16" s="104" t="s">
        <v>334</v>
      </c>
      <c r="C16" s="105">
        <f>+SUM(C2:C15)</f>
        <v>7</v>
      </c>
      <c r="D16" s="105">
        <f t="shared" ref="D16:E16" si="3">+SUM(D2:D15)</f>
        <v>9</v>
      </c>
      <c r="E16" s="106">
        <f t="shared" si="3"/>
        <v>7</v>
      </c>
      <c r="F16" s="106">
        <f t="shared" ref="F16:G16" si="4">+SUM(F2:F15)</f>
        <v>11</v>
      </c>
      <c r="G16" s="106">
        <f t="shared" si="4"/>
        <v>0</v>
      </c>
      <c r="H16" s="106">
        <f t="shared" ref="H16:I16" si="5">+SUM(H2:H15)</f>
        <v>0</v>
      </c>
      <c r="I16" s="106">
        <f t="shared" si="5"/>
        <v>34</v>
      </c>
      <c r="J16" s="107">
        <v>4</v>
      </c>
      <c r="K16" s="109"/>
    </row>
    <row r="19" spans="1:2" x14ac:dyDescent="0.25">
      <c r="A19" s="42"/>
      <c r="B19" t="s">
        <v>370</v>
      </c>
    </row>
  </sheetData>
  <autoFilter ref="A1:K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60" zoomScaleNormal="60" workbookViewId="0">
      <selection activeCell="V142" sqref="V142"/>
    </sheetView>
  </sheetViews>
  <sheetFormatPr baseColWidth="10" defaultRowHeight="15" x14ac:dyDescent="0.25"/>
  <sheetData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suivi Part. EVTS CMRH 2017</vt:lpstr>
      <vt:lpstr>Membres CA</vt:lpstr>
      <vt:lpstr>graphes</vt:lpstr>
      <vt:lpstr>graphes!Zone_d_impression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</dc:creator>
  <cp:lastModifiedBy>Sandrine</cp:lastModifiedBy>
  <cp:lastPrinted>2017-05-02T10:22:11Z</cp:lastPrinted>
  <dcterms:created xsi:type="dcterms:W3CDTF">2017-05-02T06:36:39Z</dcterms:created>
  <dcterms:modified xsi:type="dcterms:W3CDTF">2017-09-02T16:37:54Z</dcterms:modified>
</cp:coreProperties>
</file>